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приложение!$A$3:$F$523</definedName>
    <definedName name="_xlnm.Print_Titles" localSheetId="0">приложение!$3:$3</definedName>
    <definedName name="_xlnm.Print_Area" localSheetId="0">приложение!$A$1:$G$523</definedName>
  </definedNames>
  <calcPr calcId="145621"/>
</workbook>
</file>

<file path=xl/calcChain.xml><?xml version="1.0" encoding="utf-8"?>
<calcChain xmlns="http://schemas.openxmlformats.org/spreadsheetml/2006/main">
  <c r="G5" i="5" l="1"/>
  <c r="G6" i="5"/>
  <c r="G7" i="5"/>
  <c r="G8" i="5"/>
  <c r="G9" i="5"/>
  <c r="G10" i="5"/>
  <c r="G11" i="5"/>
  <c r="G12" i="5"/>
  <c r="G13" i="5"/>
  <c r="G14"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6" i="5"/>
  <c r="G47" i="5"/>
  <c r="G50" i="5"/>
  <c r="G51" i="5"/>
  <c r="G52" i="5"/>
  <c r="G53" i="5"/>
  <c r="G54" i="5"/>
  <c r="G55" i="5"/>
  <c r="G56" i="5"/>
  <c r="G57" i="5"/>
  <c r="G58" i="5"/>
  <c r="G59" i="5"/>
  <c r="G60" i="5"/>
  <c r="G61" i="5"/>
  <c r="G62" i="5"/>
  <c r="G63" i="5"/>
  <c r="G64" i="5"/>
  <c r="G65" i="5"/>
  <c r="G66" i="5"/>
  <c r="G67" i="5"/>
  <c r="G70" i="5"/>
  <c r="G71" i="5"/>
  <c r="G73" i="5"/>
  <c r="G74" i="5"/>
  <c r="G75" i="5"/>
  <c r="G76" i="5"/>
  <c r="G77" i="5"/>
  <c r="G78" i="5"/>
  <c r="G79" i="5"/>
  <c r="G80" i="5"/>
  <c r="G81" i="5"/>
  <c r="G82" i="5"/>
  <c r="G83" i="5"/>
  <c r="G84" i="5"/>
  <c r="G85" i="5"/>
  <c r="G86" i="5"/>
  <c r="G87" i="5"/>
  <c r="G88" i="5"/>
  <c r="G89" i="5"/>
  <c r="G90" i="5"/>
  <c r="G91" i="5"/>
  <c r="G93" i="5"/>
  <c r="G94" i="5"/>
  <c r="G103" i="5"/>
  <c r="G104" i="5"/>
  <c r="G106" i="5"/>
  <c r="G107" i="5"/>
  <c r="G111" i="5"/>
  <c r="G112" i="5"/>
  <c r="G113"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7" i="5"/>
  <c r="G198" i="5"/>
  <c r="G203" i="5"/>
  <c r="G204" i="5"/>
  <c r="G205" i="5"/>
  <c r="G206" i="5"/>
  <c r="G207" i="5"/>
  <c r="G208" i="5"/>
  <c r="G209" i="5"/>
  <c r="G210" i="5"/>
  <c r="G211" i="5"/>
  <c r="G212" i="5"/>
  <c r="G213" i="5"/>
  <c r="G216" i="5"/>
  <c r="G217" i="5"/>
  <c r="G218" i="5"/>
  <c r="G219" i="5"/>
  <c r="G220" i="5"/>
  <c r="G221" i="5"/>
  <c r="G224" i="5"/>
  <c r="G225" i="5"/>
  <c r="G226" i="5"/>
  <c r="G227" i="5"/>
  <c r="G228" i="5"/>
  <c r="G229" i="5"/>
  <c r="G230" i="5"/>
  <c r="G233" i="5"/>
  <c r="G234" i="5"/>
  <c r="G235" i="5"/>
  <c r="G236" i="5"/>
  <c r="G237" i="5"/>
  <c r="G238" i="5"/>
  <c r="G239" i="5"/>
  <c r="G240" i="5"/>
  <c r="G241" i="5"/>
  <c r="G242" i="5"/>
  <c r="G243" i="5"/>
  <c r="G245" i="5"/>
  <c r="G246" i="5"/>
  <c r="G247" i="5"/>
  <c r="G248" i="5"/>
  <c r="G249" i="5"/>
  <c r="G250" i="5"/>
  <c r="G251" i="5"/>
  <c r="G252" i="5"/>
  <c r="G253" i="5"/>
  <c r="G254" i="5"/>
  <c r="G255" i="5"/>
  <c r="G256" i="5"/>
  <c r="G257" i="5"/>
  <c r="G260" i="5"/>
  <c r="G261" i="5"/>
  <c r="G262" i="5"/>
  <c r="G263" i="5"/>
  <c r="G264" i="5"/>
  <c r="G265" i="5"/>
  <c r="G266" i="5"/>
  <c r="G267" i="5"/>
  <c r="G268" i="5"/>
  <c r="G269" i="5"/>
  <c r="G272" i="5"/>
  <c r="G273" i="5"/>
  <c r="G274" i="5"/>
  <c r="G275" i="5"/>
  <c r="G276" i="5"/>
  <c r="G277" i="5"/>
  <c r="G280" i="5"/>
  <c r="G281" i="5"/>
  <c r="G284" i="5"/>
  <c r="G285" i="5"/>
  <c r="G286" i="5"/>
  <c r="G287" i="5"/>
  <c r="G288" i="5"/>
  <c r="G289" i="5"/>
  <c r="G292" i="5"/>
  <c r="G293" i="5"/>
  <c r="G294" i="5"/>
  <c r="G295" i="5"/>
  <c r="G296" i="5"/>
  <c r="G297" i="5"/>
  <c r="G298" i="5"/>
  <c r="G299" i="5"/>
  <c r="G300" i="5"/>
  <c r="G301" i="5"/>
  <c r="G304" i="5"/>
  <c r="G305" i="5"/>
  <c r="G312" i="5"/>
  <c r="G313" i="5"/>
  <c r="G314" i="5"/>
  <c r="G315" i="5"/>
  <c r="G316" i="5"/>
  <c r="G317" i="5"/>
  <c r="G318" i="5"/>
  <c r="G319" i="5"/>
  <c r="G320" i="5"/>
  <c r="G321" i="5"/>
  <c r="G324" i="5"/>
  <c r="G327" i="5"/>
  <c r="G328" i="5"/>
  <c r="G329" i="5"/>
  <c r="G330" i="5"/>
  <c r="G331" i="5"/>
  <c r="G332" i="5"/>
  <c r="G333" i="5"/>
  <c r="G334" i="5"/>
  <c r="G335" i="5"/>
  <c r="G338" i="5"/>
  <c r="G339" i="5"/>
  <c r="G340" i="5"/>
  <c r="G341" i="5"/>
  <c r="G342" i="5"/>
  <c r="G343" i="5"/>
  <c r="G344" i="5"/>
  <c r="G345" i="5"/>
  <c r="G346" i="5"/>
  <c r="G347" i="5"/>
  <c r="G350" i="5"/>
  <c r="G351" i="5"/>
  <c r="G352" i="5"/>
  <c r="G353" i="5"/>
  <c r="G354" i="5"/>
  <c r="G355" i="5"/>
  <c r="G356" i="5"/>
  <c r="G357" i="5"/>
  <c r="G358" i="5"/>
  <c r="G360" i="5"/>
  <c r="G361" i="5"/>
  <c r="G362" i="5"/>
  <c r="G363" i="5"/>
  <c r="G364" i="5"/>
  <c r="G365" i="5"/>
  <c r="G368" i="5"/>
  <c r="G369" i="5"/>
  <c r="G370" i="5"/>
  <c r="G371" i="5"/>
  <c r="G372" i="5"/>
  <c r="G373" i="5"/>
  <c r="G374" i="5"/>
  <c r="G375" i="5"/>
  <c r="G376" i="5"/>
  <c r="G379" i="5"/>
  <c r="G380" i="5"/>
  <c r="G381" i="5"/>
  <c r="G382" i="5"/>
  <c r="G384"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8" i="5"/>
  <c r="G419" i="5"/>
  <c r="G420" i="5"/>
  <c r="G421" i="5"/>
  <c r="G422" i="5"/>
  <c r="G423" i="5"/>
  <c r="G424" i="5"/>
  <c r="G425" i="5"/>
  <c r="G426" i="5"/>
  <c r="G427" i="5"/>
  <c r="G428" i="5"/>
  <c r="G429" i="5"/>
  <c r="G430" i="5"/>
  <c r="G431" i="5"/>
  <c r="G432" i="5"/>
  <c r="G433" i="5"/>
  <c r="G434" i="5"/>
  <c r="G437" i="5"/>
  <c r="G438" i="5"/>
  <c r="G441" i="5"/>
  <c r="G442" i="5"/>
  <c r="G443" i="5"/>
  <c r="G444" i="5"/>
  <c r="G445" i="5"/>
  <c r="G446" i="5"/>
  <c r="G449" i="5"/>
  <c r="G450" i="5"/>
  <c r="G451" i="5"/>
  <c r="G452" i="5"/>
  <c r="G453" i="5"/>
  <c r="G454" i="5"/>
  <c r="G455" i="5"/>
  <c r="G456" i="5"/>
  <c r="G457" i="5"/>
  <c r="G458" i="5"/>
  <c r="G459" i="5"/>
  <c r="G460" i="5"/>
  <c r="G461" i="5"/>
  <c r="G462" i="5"/>
  <c r="G468" i="5"/>
  <c r="G469" i="5"/>
  <c r="G470" i="5"/>
  <c r="G471" i="5"/>
  <c r="G472" i="5"/>
  <c r="G473" i="5"/>
  <c r="G476" i="5"/>
  <c r="G477" i="5"/>
  <c r="G478" i="5"/>
  <c r="G479" i="5"/>
  <c r="G480" i="5"/>
  <c r="G481" i="5"/>
  <c r="G482" i="5"/>
  <c r="G483" i="5"/>
  <c r="G487" i="5"/>
  <c r="G488" i="5"/>
  <c r="G491" i="5"/>
  <c r="G494" i="5"/>
  <c r="G497" i="5"/>
  <c r="G498" i="5"/>
  <c r="G501" i="5"/>
  <c r="G502" i="5"/>
  <c r="G504" i="5"/>
  <c r="G505" i="5"/>
  <c r="G506" i="5"/>
  <c r="G507" i="5"/>
  <c r="G508" i="5"/>
  <c r="G509" i="5"/>
  <c r="G510" i="5"/>
  <c r="G511" i="5"/>
  <c r="G512" i="5"/>
  <c r="G513" i="5"/>
  <c r="G515" i="5"/>
  <c r="G516" i="5"/>
  <c r="G521" i="5"/>
  <c r="G522" i="5"/>
  <c r="G523" i="5"/>
  <c r="G4" i="5"/>
  <c r="C458" i="5"/>
  <c r="D458" i="5"/>
  <c r="C224" i="5"/>
  <c r="D224" i="5"/>
  <c r="C216" i="5"/>
  <c r="D216" i="5"/>
  <c r="C179" i="5"/>
  <c r="D179" i="5"/>
  <c r="C178" i="5"/>
  <c r="D178" i="5"/>
  <c r="C131" i="5"/>
  <c r="D131" i="5"/>
  <c r="C130" i="5"/>
  <c r="D130" i="5"/>
  <c r="C46" i="5"/>
  <c r="C42" i="5" s="1"/>
  <c r="D46" i="5"/>
  <c r="D42" i="5"/>
  <c r="C43" i="5"/>
  <c r="D43" i="5"/>
  <c r="C17" i="5"/>
  <c r="C429" i="5" l="1"/>
  <c r="C372" i="5"/>
  <c r="C338" i="5"/>
  <c r="C340" i="5"/>
  <c r="C329" i="5"/>
  <c r="C320" i="5"/>
  <c r="C312" i="5" l="1"/>
  <c r="C300" i="5"/>
  <c r="C276" i="5" l="1"/>
  <c r="C274" i="5" l="1"/>
  <c r="C252" i="5"/>
  <c r="C254" i="5"/>
  <c r="C256" i="5"/>
  <c r="C237" i="5"/>
  <c r="C249" i="5"/>
  <c r="C247" i="5" l="1"/>
  <c r="C245" i="5"/>
  <c r="C240" i="5"/>
  <c r="C219" i="5" l="1"/>
  <c r="C188" i="5"/>
  <c r="D188" i="5"/>
  <c r="D156" i="5"/>
  <c r="E156" i="5"/>
  <c r="C156" i="5"/>
  <c r="C85" i="5"/>
  <c r="D18" i="5"/>
  <c r="E18" i="5"/>
  <c r="C18" i="5"/>
  <c r="C472" i="5"/>
  <c r="C471" i="5" s="1"/>
  <c r="D472" i="5"/>
  <c r="D471" i="5" s="1"/>
  <c r="C459" i="5"/>
  <c r="D459" i="5"/>
  <c r="C457" i="5"/>
  <c r="C456" i="5" s="1"/>
  <c r="D457" i="5"/>
  <c r="D456" i="5" s="1"/>
  <c r="C453" i="5"/>
  <c r="C454" i="5"/>
  <c r="C451" i="5"/>
  <c r="C449" i="5"/>
  <c r="C447" i="5"/>
  <c r="C445" i="5"/>
  <c r="C443" i="5"/>
  <c r="C441" i="5"/>
  <c r="C439" i="5"/>
  <c r="D439" i="5"/>
  <c r="C437" i="5"/>
  <c r="C435" i="5"/>
  <c r="C421" i="5" s="1"/>
  <c r="C431" i="5"/>
  <c r="C427" i="5"/>
  <c r="C424" i="5"/>
  <c r="C418" i="5"/>
  <c r="C416" i="5"/>
  <c r="C414" i="5"/>
  <c r="C412" i="5"/>
  <c r="C410" i="5"/>
  <c r="C408" i="5"/>
  <c r="C406" i="5"/>
  <c r="C403" i="5"/>
  <c r="C401" i="5"/>
  <c r="C399" i="5"/>
  <c r="C397" i="5"/>
  <c r="C395" i="5"/>
  <c r="C393" i="5"/>
  <c r="C391" i="5"/>
  <c r="C389" i="5"/>
  <c r="C387" i="5"/>
  <c r="C385" i="5"/>
  <c r="C381" i="5"/>
  <c r="C379" i="5"/>
  <c r="C377" i="5"/>
  <c r="C374" i="5"/>
  <c r="C251" i="5" s="1"/>
  <c r="D374" i="5"/>
  <c r="C370" i="5"/>
  <c r="C368" i="5"/>
  <c r="C366" i="5"/>
  <c r="C363" i="5"/>
  <c r="C360" i="5"/>
  <c r="C356" i="5"/>
  <c r="C354" i="5"/>
  <c r="C352" i="5"/>
  <c r="C350" i="5"/>
  <c r="C348" i="5"/>
  <c r="C346" i="5"/>
  <c r="C344" i="5"/>
  <c r="C342" i="5"/>
  <c r="C336" i="5"/>
  <c r="C334" i="5"/>
  <c r="C332" i="5"/>
  <c r="C327" i="5"/>
  <c r="C325" i="5"/>
  <c r="C322" i="5"/>
  <c r="C318" i="5"/>
  <c r="C316" i="5"/>
  <c r="C314" i="5"/>
  <c r="C310" i="5"/>
  <c r="C306" i="5"/>
  <c r="C304" i="5"/>
  <c r="C302" i="5"/>
  <c r="C298" i="5"/>
  <c r="C296" i="5"/>
  <c r="C294" i="5"/>
  <c r="C292" i="5"/>
  <c r="C290" i="5"/>
  <c r="C288" i="5"/>
  <c r="C286" i="5"/>
  <c r="C284" i="5"/>
  <c r="C282" i="5"/>
  <c r="C280" i="5"/>
  <c r="C278" i="5"/>
  <c r="C272" i="5"/>
  <c r="C270" i="5"/>
  <c r="C268" i="5"/>
  <c r="C266" i="5"/>
  <c r="C264" i="5"/>
  <c r="C260" i="5"/>
  <c r="C258" i="5"/>
  <c r="C242" i="5"/>
  <c r="C238" i="5"/>
  <c r="C233" i="5"/>
  <c r="D233" i="5"/>
  <c r="C231" i="5"/>
  <c r="C230" i="5" s="1"/>
  <c r="D231" i="5"/>
  <c r="D230" i="5" s="1"/>
  <c r="C228" i="5"/>
  <c r="C227" i="5" s="1"/>
  <c r="C222" i="5"/>
  <c r="D222" i="5"/>
  <c r="C217" i="5"/>
  <c r="D217" i="5"/>
  <c r="C214" i="5"/>
  <c r="D214" i="5"/>
  <c r="C212" i="5"/>
  <c r="C210" i="5"/>
  <c r="D210" i="5"/>
  <c r="C208" i="5"/>
  <c r="C206" i="5"/>
  <c r="C203" i="5"/>
  <c r="D203" i="5"/>
  <c r="C201" i="5"/>
  <c r="C199" i="5"/>
  <c r="D199" i="5"/>
  <c r="C197" i="5"/>
  <c r="C194" i="5"/>
  <c r="C192" i="5"/>
  <c r="C186" i="5"/>
  <c r="C184" i="5"/>
  <c r="C182" i="5"/>
  <c r="C180" i="5"/>
  <c r="C176" i="5"/>
  <c r="C175" i="5" s="1"/>
  <c r="C173" i="5"/>
  <c r="C172" i="5" s="1"/>
  <c r="C167" i="5"/>
  <c r="D167" i="5"/>
  <c r="C170" i="5"/>
  <c r="C166" i="5" s="1"/>
  <c r="C163" i="5"/>
  <c r="C161" i="5"/>
  <c r="C158" i="5"/>
  <c r="C150" i="5" s="1"/>
  <c r="C154" i="5"/>
  <c r="C145" i="5"/>
  <c r="C144" i="5" s="1"/>
  <c r="C142" i="5"/>
  <c r="C139" i="5"/>
  <c r="C134" i="5"/>
  <c r="C128" i="5"/>
  <c r="C127" i="5" s="1"/>
  <c r="C125" i="5"/>
  <c r="C124" i="5" s="1"/>
  <c r="C122" i="5"/>
  <c r="C120" i="5"/>
  <c r="C118" i="5"/>
  <c r="C115" i="5"/>
  <c r="C114" i="5" s="1"/>
  <c r="D115" i="5"/>
  <c r="D114" i="5" s="1"/>
  <c r="C112" i="5"/>
  <c r="C108" i="5"/>
  <c r="D108" i="5"/>
  <c r="C106" i="5"/>
  <c r="D106" i="5"/>
  <c r="C101" i="5"/>
  <c r="D101" i="5"/>
  <c r="C98" i="5"/>
  <c r="D98" i="5"/>
  <c r="C96" i="5"/>
  <c r="D96" i="5"/>
  <c r="C93" i="5"/>
  <c r="D93" i="5"/>
  <c r="D92" i="5" s="1"/>
  <c r="C83" i="5"/>
  <c r="C80" i="5"/>
  <c r="C74" i="5"/>
  <c r="C68" i="5"/>
  <c r="D68" i="5"/>
  <c r="C65" i="5"/>
  <c r="C62" i="5"/>
  <c r="C57" i="5"/>
  <c r="C54" i="5"/>
  <c r="C50" i="5"/>
  <c r="D50" i="5"/>
  <c r="C38" i="5"/>
  <c r="C35" i="5"/>
  <c r="C32" i="5"/>
  <c r="C29" i="5"/>
  <c r="C22" i="5"/>
  <c r="C10" i="5"/>
  <c r="C7" i="5"/>
  <c r="C6" i="5" s="1"/>
  <c r="C71" i="5" l="1"/>
  <c r="C67" i="5" s="1"/>
  <c r="C117" i="5"/>
  <c r="C61" i="5"/>
  <c r="C53" i="5"/>
  <c r="C41" i="5"/>
  <c r="C16" i="5"/>
  <c r="C160" i="5"/>
  <c r="C149" i="5" s="1"/>
  <c r="C165" i="5"/>
  <c r="C376" i="5"/>
  <c r="C205" i="5"/>
  <c r="C138" i="5"/>
  <c r="C111" i="5"/>
  <c r="C92" i="5"/>
  <c r="C5" i="5"/>
  <c r="E439" i="5"/>
  <c r="E374" i="5"/>
  <c r="E222" i="5"/>
  <c r="E217" i="5"/>
  <c r="E214" i="5"/>
  <c r="E194" i="5"/>
  <c r="E167" i="5"/>
  <c r="E108" i="5"/>
  <c r="E101" i="5"/>
  <c r="E98" i="5"/>
  <c r="E97" i="5" s="1"/>
  <c r="C236" i="5" l="1"/>
  <c r="C235" i="5"/>
  <c r="C4" i="5"/>
  <c r="F470" i="5"/>
  <c r="F244" i="5"/>
  <c r="E233" i="5"/>
  <c r="E115" i="5"/>
  <c r="E114" i="5" s="1"/>
  <c r="E93" i="5"/>
  <c r="F52" i="5"/>
  <c r="C523" i="5" l="1"/>
  <c r="E472" i="5"/>
  <c r="F518" i="5"/>
  <c r="F486" i="5"/>
  <c r="F462" i="5"/>
  <c r="F448" i="5"/>
  <c r="E447" i="5"/>
  <c r="D447" i="5"/>
  <c r="F438" i="5"/>
  <c r="D437" i="5"/>
  <c r="F436" i="5"/>
  <c r="E435" i="5"/>
  <c r="D435" i="5"/>
  <c r="F447" i="5" l="1"/>
  <c r="F435" i="5"/>
  <c r="F386" i="5"/>
  <c r="E385" i="5"/>
  <c r="D385" i="5"/>
  <c r="F378" i="5"/>
  <c r="E377" i="5"/>
  <c r="D377" i="5"/>
  <c r="F367" i="5"/>
  <c r="E366" i="5"/>
  <c r="D366" i="5"/>
  <c r="F326" i="5"/>
  <c r="E325" i="5"/>
  <c r="D325" i="5"/>
  <c r="F319" i="5"/>
  <c r="D318" i="5"/>
  <c r="F311" i="5"/>
  <c r="E310" i="5"/>
  <c r="D310" i="5"/>
  <c r="F308" i="5"/>
  <c r="F283" i="5"/>
  <c r="E282" i="5"/>
  <c r="D282" i="5"/>
  <c r="F225" i="5"/>
  <c r="F202" i="5"/>
  <c r="E201" i="5"/>
  <c r="D201" i="5"/>
  <c r="E199" i="5"/>
  <c r="F385" i="5" l="1"/>
  <c r="F366" i="5"/>
  <c r="F377" i="5"/>
  <c r="F282" i="5"/>
  <c r="F310" i="5"/>
  <c r="F325" i="5"/>
  <c r="F201" i="5"/>
  <c r="F153" i="5"/>
  <c r="E96" i="5"/>
  <c r="E68" i="5" l="1"/>
  <c r="E10" i="5"/>
  <c r="E437" i="5" l="1"/>
  <c r="F437" i="5" s="1"/>
  <c r="E336" i="5"/>
  <c r="E318" i="5"/>
  <c r="F318" i="5" s="1"/>
  <c r="E210" i="5" l="1"/>
  <c r="E128" i="5"/>
  <c r="E65" i="5"/>
  <c r="E224" i="5" l="1"/>
  <c r="E216" i="5" s="1"/>
  <c r="E188" i="5"/>
  <c r="F113" i="5"/>
  <c r="F224" i="5" l="1"/>
  <c r="F136" i="5"/>
  <c r="F505" i="5"/>
  <c r="E454" i="5"/>
  <c r="F417" i="5"/>
  <c r="E416" i="5"/>
  <c r="D416" i="5"/>
  <c r="F371" i="5"/>
  <c r="E370" i="5"/>
  <c r="D370" i="5"/>
  <c r="F364" i="5"/>
  <c r="E363" i="5"/>
  <c r="D363" i="5"/>
  <c r="F345" i="5"/>
  <c r="E344" i="5"/>
  <c r="D344" i="5"/>
  <c r="F335" i="5"/>
  <c r="F337" i="5"/>
  <c r="D336" i="5"/>
  <c r="E334" i="5"/>
  <c r="D334" i="5"/>
  <c r="F331" i="5"/>
  <c r="E327" i="5"/>
  <c r="D327" i="5"/>
  <c r="F328" i="5"/>
  <c r="E322" i="5"/>
  <c r="D322" i="5"/>
  <c r="E316" i="5"/>
  <c r="D316" i="5"/>
  <c r="F315" i="5"/>
  <c r="F317" i="5"/>
  <c r="F323" i="5"/>
  <c r="E314" i="5"/>
  <c r="D314" i="5"/>
  <c r="F416" i="5" l="1"/>
  <c r="F370" i="5"/>
  <c r="F363" i="5"/>
  <c r="F322" i="5"/>
  <c r="F334" i="5"/>
  <c r="F336" i="5"/>
  <c r="F314" i="5"/>
  <c r="F344" i="5"/>
  <c r="F316" i="5"/>
  <c r="F309" i="5" l="1"/>
  <c r="F307" i="5"/>
  <c r="E306" i="5"/>
  <c r="D306" i="5"/>
  <c r="F305" i="5"/>
  <c r="E304" i="5"/>
  <c r="D304" i="5"/>
  <c r="F303" i="5"/>
  <c r="E302" i="5"/>
  <c r="D302" i="5"/>
  <c r="F291" i="5"/>
  <c r="E290" i="5"/>
  <c r="D290" i="5"/>
  <c r="F289" i="5"/>
  <c r="E288" i="5"/>
  <c r="D288" i="5"/>
  <c r="F273" i="5"/>
  <c r="E272" i="5"/>
  <c r="D272" i="5"/>
  <c r="F259" i="5"/>
  <c r="E258" i="5"/>
  <c r="D258" i="5"/>
  <c r="F229" i="5"/>
  <c r="E228" i="5"/>
  <c r="D228" i="5"/>
  <c r="D227" i="5" s="1"/>
  <c r="F213" i="5"/>
  <c r="F207" i="5"/>
  <c r="F209" i="5"/>
  <c r="E212" i="5"/>
  <c r="D212" i="5"/>
  <c r="E208" i="5"/>
  <c r="D208" i="5"/>
  <c r="E206" i="5"/>
  <c r="D206" i="5"/>
  <c r="D205" i="5" s="1"/>
  <c r="F195" i="5"/>
  <c r="F198" i="5"/>
  <c r="F187" i="5"/>
  <c r="F189" i="5"/>
  <c r="F193" i="5"/>
  <c r="F181" i="5"/>
  <c r="F183" i="5"/>
  <c r="F185" i="5"/>
  <c r="E197" i="5"/>
  <c r="D197" i="5"/>
  <c r="D194" i="5"/>
  <c r="E192" i="5"/>
  <c r="D192" i="5"/>
  <c r="E186" i="5"/>
  <c r="D186" i="5"/>
  <c r="E184" i="5"/>
  <c r="D184" i="5"/>
  <c r="E182" i="5"/>
  <c r="D182" i="5"/>
  <c r="E180" i="5"/>
  <c r="D180" i="5"/>
  <c r="F162" i="5"/>
  <c r="D161" i="5"/>
  <c r="D134" i="5"/>
  <c r="F87" i="5"/>
  <c r="F216" i="5" l="1"/>
  <c r="F182" i="5"/>
  <c r="F184" i="5"/>
  <c r="F180" i="5"/>
  <c r="E179" i="5"/>
  <c r="E205" i="5"/>
  <c r="F205" i="5" s="1"/>
  <c r="F306" i="5"/>
  <c r="F288" i="5"/>
  <c r="F302" i="5"/>
  <c r="F304" i="5"/>
  <c r="F272" i="5"/>
  <c r="F290" i="5"/>
  <c r="F186" i="5"/>
  <c r="F212" i="5"/>
  <c r="F258" i="5"/>
  <c r="F188" i="5"/>
  <c r="F192" i="5"/>
  <c r="F194" i="5"/>
  <c r="F197" i="5"/>
  <c r="F206" i="5"/>
  <c r="F208" i="5"/>
  <c r="F228" i="5"/>
  <c r="E227" i="5"/>
  <c r="F227" i="5" l="1"/>
  <c r="F179" i="5"/>
  <c r="E38" i="5" l="1"/>
  <c r="D38" i="5"/>
  <c r="F40" i="5"/>
  <c r="E35" i="5"/>
  <c r="D35" i="5"/>
  <c r="F37" i="5"/>
  <c r="E32" i="5"/>
  <c r="D32" i="5"/>
  <c r="F34" i="5"/>
  <c r="E29" i="5"/>
  <c r="D29" i="5"/>
  <c r="F31" i="5"/>
  <c r="F28" i="5"/>
  <c r="F27" i="5"/>
  <c r="F25" i="5"/>
  <c r="E22" i="5" l="1"/>
  <c r="E17" i="5" s="1"/>
  <c r="D22" i="5"/>
  <c r="E16" i="5" l="1"/>
  <c r="F446" i="5"/>
  <c r="E445" i="5"/>
  <c r="D445" i="5"/>
  <c r="E387" i="5"/>
  <c r="E161" i="5"/>
  <c r="F161" i="5" s="1"/>
  <c r="F129" i="5"/>
  <c r="F8" i="5"/>
  <c r="F9" i="5"/>
  <c r="F11" i="5"/>
  <c r="F12" i="5"/>
  <c r="F13" i="5"/>
  <c r="F14" i="5"/>
  <c r="F20" i="5"/>
  <c r="F21" i="5"/>
  <c r="F23" i="5"/>
  <c r="F24" i="5"/>
  <c r="F30" i="5"/>
  <c r="F33" i="5"/>
  <c r="F36" i="5"/>
  <c r="F39" i="5"/>
  <c r="F44" i="5"/>
  <c r="F47" i="5"/>
  <c r="F55" i="5"/>
  <c r="F56" i="5"/>
  <c r="F58" i="5"/>
  <c r="F59" i="5"/>
  <c r="F60" i="5"/>
  <c r="F63" i="5"/>
  <c r="F64" i="5"/>
  <c r="F66" i="5"/>
  <c r="F70" i="5"/>
  <c r="F72" i="5"/>
  <c r="F73" i="5"/>
  <c r="F75" i="5"/>
  <c r="F76" i="5"/>
  <c r="F77" i="5"/>
  <c r="F78" i="5"/>
  <c r="F79" i="5"/>
  <c r="F81" i="5"/>
  <c r="F82" i="5"/>
  <c r="F84" i="5"/>
  <c r="F88" i="5"/>
  <c r="F89" i="5"/>
  <c r="F90" i="5"/>
  <c r="F91" i="5"/>
  <c r="F119" i="5"/>
  <c r="F121" i="5"/>
  <c r="F123" i="5"/>
  <c r="F126" i="5"/>
  <c r="F132" i="5"/>
  <c r="F133" i="5"/>
  <c r="F135" i="5"/>
  <c r="F140" i="5"/>
  <c r="F141" i="5"/>
  <c r="F143" i="5"/>
  <c r="F146" i="5"/>
  <c r="F147" i="5"/>
  <c r="F148" i="5"/>
  <c r="F151" i="5"/>
  <c r="F152" i="5"/>
  <c r="F155" i="5"/>
  <c r="F159" i="5"/>
  <c r="F164" i="5"/>
  <c r="F171" i="5"/>
  <c r="F174" i="5"/>
  <c r="F177" i="5"/>
  <c r="F239" i="5"/>
  <c r="F243" i="5"/>
  <c r="F261" i="5"/>
  <c r="F262" i="5"/>
  <c r="F263" i="5"/>
  <c r="F265" i="5"/>
  <c r="F267" i="5"/>
  <c r="F269" i="5"/>
  <c r="F271" i="5"/>
  <c r="F279" i="5"/>
  <c r="F281" i="5"/>
  <c r="F285" i="5"/>
  <c r="F287" i="5"/>
  <c r="F293" i="5"/>
  <c r="F295" i="5"/>
  <c r="F297" i="5"/>
  <c r="F299" i="5"/>
  <c r="F324" i="5"/>
  <c r="F327" i="5"/>
  <c r="F333" i="5"/>
  <c r="F343" i="5"/>
  <c r="F347" i="5"/>
  <c r="F349" i="5"/>
  <c r="F351" i="5"/>
  <c r="F353" i="5"/>
  <c r="F355" i="5"/>
  <c r="F357" i="5"/>
  <c r="F359" i="5"/>
  <c r="F361" i="5"/>
  <c r="F362" i="5"/>
  <c r="F365" i="5"/>
  <c r="F369" i="5"/>
  <c r="F380" i="5"/>
  <c r="F382" i="5"/>
  <c r="F383" i="5"/>
  <c r="F384" i="5"/>
  <c r="F388" i="5"/>
  <c r="F390" i="5"/>
  <c r="F392" i="5"/>
  <c r="F394" i="5"/>
  <c r="F396" i="5"/>
  <c r="F398" i="5"/>
  <c r="F400" i="5"/>
  <c r="F402" i="5"/>
  <c r="F404" i="5"/>
  <c r="F405" i="5"/>
  <c r="F407" i="5"/>
  <c r="F409" i="5"/>
  <c r="F411" i="5"/>
  <c r="F413" i="5"/>
  <c r="F415" i="5"/>
  <c r="F419" i="5"/>
  <c r="F420" i="5"/>
  <c r="F422" i="5"/>
  <c r="F423" i="5"/>
  <c r="F425" i="5"/>
  <c r="F426" i="5"/>
  <c r="F428" i="5"/>
  <c r="F432" i="5"/>
  <c r="F442" i="5"/>
  <c r="F444" i="5"/>
  <c r="F450" i="5"/>
  <c r="F452" i="5"/>
  <c r="F455" i="5"/>
  <c r="F506" i="5"/>
  <c r="F508" i="5"/>
  <c r="E459" i="5"/>
  <c r="E458" i="5" s="1"/>
  <c r="E453" i="5"/>
  <c r="D454" i="5"/>
  <c r="F454" i="5" s="1"/>
  <c r="E451" i="5"/>
  <c r="D451" i="5"/>
  <c r="E449" i="5"/>
  <c r="D449" i="5"/>
  <c r="E443" i="5"/>
  <c r="D443" i="5"/>
  <c r="E441" i="5"/>
  <c r="D441" i="5"/>
  <c r="E431" i="5"/>
  <c r="D431" i="5"/>
  <c r="E427" i="5"/>
  <c r="D427" i="5"/>
  <c r="E424" i="5"/>
  <c r="D424" i="5"/>
  <c r="E418" i="5"/>
  <c r="D418" i="5"/>
  <c r="E414" i="5"/>
  <c r="D414" i="5"/>
  <c r="E412" i="5"/>
  <c r="D412" i="5"/>
  <c r="E410" i="5"/>
  <c r="D410" i="5"/>
  <c r="E408" i="5"/>
  <c r="D408" i="5"/>
  <c r="E406" i="5"/>
  <c r="D406" i="5"/>
  <c r="E403" i="5"/>
  <c r="D403" i="5"/>
  <c r="E401" i="5"/>
  <c r="D401" i="5"/>
  <c r="E399" i="5"/>
  <c r="D399" i="5"/>
  <c r="E397" i="5"/>
  <c r="D397" i="5"/>
  <c r="E395" i="5"/>
  <c r="D395" i="5"/>
  <c r="E393" i="5"/>
  <c r="D393" i="5"/>
  <c r="E391" i="5"/>
  <c r="D391" i="5"/>
  <c r="E389" i="5"/>
  <c r="D389" i="5"/>
  <c r="D387" i="5"/>
  <c r="E381" i="5"/>
  <c r="D381" i="5"/>
  <c r="E379" i="5"/>
  <c r="D379" i="5"/>
  <c r="E368" i="5"/>
  <c r="D368" i="5"/>
  <c r="E360" i="5"/>
  <c r="D360" i="5"/>
  <c r="E356" i="5"/>
  <c r="E354" i="5"/>
  <c r="D354" i="5"/>
  <c r="E352" i="5"/>
  <c r="D352" i="5"/>
  <c r="E350" i="5"/>
  <c r="D350" i="5"/>
  <c r="E348" i="5"/>
  <c r="D348" i="5"/>
  <c r="E346" i="5"/>
  <c r="D346" i="5"/>
  <c r="E342" i="5"/>
  <c r="D342" i="5"/>
  <c r="E332" i="5"/>
  <c r="D332" i="5"/>
  <c r="E298" i="5"/>
  <c r="D298" i="5"/>
  <c r="E296" i="5"/>
  <c r="D296" i="5"/>
  <c r="E294" i="5"/>
  <c r="D294" i="5"/>
  <c r="E292" i="5"/>
  <c r="D292" i="5"/>
  <c r="E286" i="5"/>
  <c r="D286" i="5"/>
  <c r="E284" i="5"/>
  <c r="D284" i="5"/>
  <c r="E280" i="5"/>
  <c r="D280" i="5"/>
  <c r="E278" i="5"/>
  <c r="D278" i="5"/>
  <c r="E270" i="5"/>
  <c r="D270" i="5"/>
  <c r="E268" i="5"/>
  <c r="D268" i="5"/>
  <c r="E266" i="5"/>
  <c r="D266" i="5"/>
  <c r="E264" i="5"/>
  <c r="D264" i="5"/>
  <c r="E260" i="5"/>
  <c r="D260" i="5"/>
  <c r="E242" i="5"/>
  <c r="D242" i="5"/>
  <c r="E238" i="5"/>
  <c r="E237" i="5" s="1"/>
  <c r="D238" i="5"/>
  <c r="D237" i="5" s="1"/>
  <c r="E231" i="5"/>
  <c r="E230" i="5" s="1"/>
  <c r="E203" i="5"/>
  <c r="E178" i="5" s="1"/>
  <c r="E176" i="5"/>
  <c r="E175" i="5" s="1"/>
  <c r="E173" i="5"/>
  <c r="E172" i="5" s="1"/>
  <c r="E170" i="5"/>
  <c r="E163" i="5"/>
  <c r="E158" i="5"/>
  <c r="E154" i="5"/>
  <c r="E145" i="5"/>
  <c r="E144" i="5" s="1"/>
  <c r="E142" i="5"/>
  <c r="E139" i="5"/>
  <c r="D139" i="5"/>
  <c r="E134" i="5"/>
  <c r="E131" i="5" s="1"/>
  <c r="E127" i="5"/>
  <c r="E125" i="5"/>
  <c r="E124" i="5" s="1"/>
  <c r="E122" i="5"/>
  <c r="E120" i="5"/>
  <c r="E118" i="5"/>
  <c r="E112" i="5"/>
  <c r="E106" i="5"/>
  <c r="E92" i="5" s="1"/>
  <c r="E83" i="5"/>
  <c r="E80" i="5"/>
  <c r="E74" i="5"/>
  <c r="E62" i="5"/>
  <c r="E57" i="5"/>
  <c r="E54" i="5"/>
  <c r="E50" i="5"/>
  <c r="E46" i="5"/>
  <c r="E43" i="5"/>
  <c r="F35" i="5"/>
  <c r="E7" i="5"/>
  <c r="E6" i="5" s="1"/>
  <c r="D7" i="5"/>
  <c r="D6" i="5" s="1"/>
  <c r="D356" i="5"/>
  <c r="D17" i="5"/>
  <c r="D145" i="5"/>
  <c r="D144" i="5" s="1"/>
  <c r="D80" i="5"/>
  <c r="D62" i="5"/>
  <c r="D57" i="5"/>
  <c r="D54" i="5"/>
  <c r="F22" i="5"/>
  <c r="D10" i="5"/>
  <c r="D453" i="5"/>
  <c r="D176" i="5"/>
  <c r="D175" i="5" s="1"/>
  <c r="D173" i="5"/>
  <c r="D172" i="5" s="1"/>
  <c r="D170" i="5"/>
  <c r="F170" i="5" s="1"/>
  <c r="D163" i="5"/>
  <c r="D160" i="5" s="1"/>
  <c r="D158" i="5"/>
  <c r="D154" i="5"/>
  <c r="D142" i="5"/>
  <c r="D128" i="5"/>
  <c r="D127" i="5" s="1"/>
  <c r="D125" i="5"/>
  <c r="D124" i="5" s="1"/>
  <c r="D122" i="5"/>
  <c r="D120" i="5"/>
  <c r="D118" i="5"/>
  <c r="D112" i="5"/>
  <c r="D83" i="5"/>
  <c r="D74" i="5"/>
  <c r="D71" i="5" s="1"/>
  <c r="D65" i="5"/>
  <c r="F65" i="5" s="1"/>
  <c r="F32" i="5"/>
  <c r="E471" i="5"/>
  <c r="F418" i="5"/>
  <c r="F433" i="5"/>
  <c r="F451" i="5"/>
  <c r="F280" i="5"/>
  <c r="E251" i="5" l="1"/>
  <c r="F395" i="5"/>
  <c r="F406" i="5"/>
  <c r="E421" i="5"/>
  <c r="F453" i="5"/>
  <c r="D421" i="5"/>
  <c r="F80" i="5"/>
  <c r="F286" i="5"/>
  <c r="F298" i="5"/>
  <c r="E376" i="5"/>
  <c r="F459" i="5"/>
  <c r="F458" i="5"/>
  <c r="F381" i="5"/>
  <c r="F412" i="5"/>
  <c r="D251" i="5"/>
  <c r="F443" i="5"/>
  <c r="D376" i="5"/>
  <c r="F356" i="5"/>
  <c r="F387" i="5"/>
  <c r="F134" i="5"/>
  <c r="F173" i="5"/>
  <c r="F122" i="5"/>
  <c r="F158" i="5"/>
  <c r="D150" i="5"/>
  <c r="F163" i="5"/>
  <c r="F154" i="5"/>
  <c r="E71" i="5"/>
  <c r="E67" i="5" s="1"/>
  <c r="F57" i="5"/>
  <c r="F421" i="5"/>
  <c r="F237" i="5"/>
  <c r="F284" i="5"/>
  <c r="F368" i="5"/>
  <c r="F391" i="5"/>
  <c r="F403" i="5"/>
  <c r="F408" i="5"/>
  <c r="F414" i="5"/>
  <c r="F427" i="5"/>
  <c r="F431" i="5"/>
  <c r="F449" i="5"/>
  <c r="F54" i="5"/>
  <c r="F112" i="5"/>
  <c r="F441" i="5"/>
  <c r="F7" i="5"/>
  <c r="E160" i="5"/>
  <c r="F160" i="5" s="1"/>
  <c r="F472" i="5"/>
  <c r="E42" i="5"/>
  <c r="E41" i="5" s="1"/>
  <c r="F139" i="5"/>
  <c r="F127" i="5"/>
  <c r="F10" i="5"/>
  <c r="D61" i="5"/>
  <c r="F62" i="5"/>
  <c r="F74" i="5"/>
  <c r="F128" i="5"/>
  <c r="F242" i="5"/>
  <c r="F360" i="5"/>
  <c r="F379" i="5"/>
  <c r="E457" i="5"/>
  <c r="F238" i="5"/>
  <c r="D138" i="5"/>
  <c r="F43" i="5"/>
  <c r="F410" i="5"/>
  <c r="F120" i="5"/>
  <c r="E61" i="5"/>
  <c r="F83" i="5"/>
  <c r="D149" i="5"/>
  <c r="F145" i="5"/>
  <c r="F142" i="5"/>
  <c r="F332" i="5"/>
  <c r="F266" i="5"/>
  <c r="F292" i="5"/>
  <c r="F296" i="5"/>
  <c r="F393" i="5"/>
  <c r="F397" i="5"/>
  <c r="F399" i="5"/>
  <c r="F424" i="5"/>
  <c r="E117" i="5"/>
  <c r="E111" i="5" s="1"/>
  <c r="E138" i="5"/>
  <c r="E130" i="5" s="1"/>
  <c r="F46" i="5"/>
  <c r="F125" i="5"/>
  <c r="F176" i="5"/>
  <c r="F260" i="5"/>
  <c r="F264" i="5"/>
  <c r="F348" i="5"/>
  <c r="F352" i="5"/>
  <c r="F354" i="5"/>
  <c r="E165" i="5"/>
  <c r="D117" i="5"/>
  <c r="F172" i="5"/>
  <c r="F131" i="5"/>
  <c r="F175" i="5"/>
  <c r="F270" i="5"/>
  <c r="F278" i="5"/>
  <c r="F342" i="5"/>
  <c r="F346" i="5"/>
  <c r="E53" i="5"/>
  <c r="D53" i="5"/>
  <c r="D41" i="5"/>
  <c r="F389" i="5"/>
  <c r="F401" i="5"/>
  <c r="F471" i="5"/>
  <c r="F445" i="5"/>
  <c r="F118" i="5"/>
  <c r="F268" i="5"/>
  <c r="F294" i="5"/>
  <c r="F350" i="5"/>
  <c r="F38" i="5"/>
  <c r="F29" i="5"/>
  <c r="E5" i="5"/>
  <c r="D5" i="5"/>
  <c r="F6" i="5"/>
  <c r="D67" i="5"/>
  <c r="D16" i="5"/>
  <c r="F16" i="5" s="1"/>
  <c r="F17" i="5"/>
  <c r="F124" i="5"/>
  <c r="F144" i="5"/>
  <c r="D166" i="5"/>
  <c r="E456" i="5" l="1"/>
  <c r="F456" i="5" s="1"/>
  <c r="F457" i="5"/>
  <c r="D235" i="5"/>
  <c r="E149" i="5"/>
  <c r="F149" i="5" s="1"/>
  <c r="F61" i="5"/>
  <c r="F41" i="5"/>
  <c r="F376" i="5"/>
  <c r="F150" i="5"/>
  <c r="E235" i="5"/>
  <c r="F71" i="5"/>
  <c r="F138" i="5"/>
  <c r="F42" i="5"/>
  <c r="D236" i="5"/>
  <c r="E236" i="5"/>
  <c r="F251" i="5"/>
  <c r="F117" i="5"/>
  <c r="D111" i="5"/>
  <c r="F111" i="5" s="1"/>
  <c r="F67" i="5"/>
  <c r="F178" i="5"/>
  <c r="F53" i="5"/>
  <c r="F130" i="5"/>
  <c r="F5" i="5"/>
  <c r="F166" i="5"/>
  <c r="D165" i="5"/>
  <c r="F235" i="5" l="1"/>
  <c r="E4" i="5"/>
  <c r="E523" i="5" s="1"/>
  <c r="F236" i="5"/>
  <c r="D4" i="5"/>
  <c r="D523" i="5" s="1"/>
  <c r="F165" i="5"/>
  <c r="F4" i="5" l="1"/>
  <c r="F523" i="5"/>
</calcChain>
</file>

<file path=xl/sharedStrings.xml><?xml version="1.0" encoding="utf-8"?>
<sst xmlns="http://schemas.openxmlformats.org/spreadsheetml/2006/main" count="1048" uniqueCount="1043">
  <si>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</si>
  <si>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</si>
  <si>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</si>
  <si>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</si>
  <si>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</si>
  <si>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</si>
  <si>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</si>
  <si>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</si>
  <si>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</si>
  <si>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</si>
  <si>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</si>
  <si>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</si>
  <si>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</si>
  <si>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</si>
  <si>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</si>
  <si>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</si>
  <si>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</si>
  <si>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</si>
  <si>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</si>
  <si>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</si>
  <si>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</si>
  <si>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</si>
  <si>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</si>
  <si>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</si>
  <si>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</si>
  <si>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</si>
  <si>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</si>
  <si>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</si>
  <si>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</si>
  <si>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</si>
  <si>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</si>
  <si>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</si>
  <si>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</si>
  <si>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</si>
  <si>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</si>
  <si>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</si>
  <si>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</si>
  <si>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</si>
  <si>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</si>
  <si>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</si>
  <si>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</si>
  <si>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</si>
  <si>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</si>
  <si>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</si>
  <si>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</si>
  <si>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</si>
  <si>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</si>
  <si>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</si>
  <si>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</si>
  <si>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</si>
  <si>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</si>
  <si>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</si>
  <si>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</si>
  <si>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</si>
  <si>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</si>
  <si>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</si>
  <si>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</si>
  <si>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</si>
  <si>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</si>
  <si>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</si>
  <si>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</si>
  <si>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</si>
  <si>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</si>
  <si>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</si>
  <si>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</si>
  <si>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</si>
  <si>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</si>
  <si>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</si>
  <si>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</si>
  <si>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</si>
  <si>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</si>
  <si>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</si>
  <si>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</si>
  <si>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</si>
  <si>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</si>
  <si>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</si>
  <si>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</si>
  <si>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</si>
  <si>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</si>
  <si>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</si>
  <si>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</si>
  <si>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</si>
  <si>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</si>
  <si>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</si>
  <si>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</si>
  <si>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</si>
  <si>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</si>
  <si>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</si>
  <si>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</si>
  <si>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</si>
  <si>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</si>
  <si>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</si>
  <si>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</si>
  <si>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</si>
  <si>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</si>
  <si>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</si>
  <si>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</si>
  <si>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</si>
  <si>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</si>
  <si>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</si>
  <si>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</si>
  <si>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</si>
  <si>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</si>
  <si>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</si>
  <si>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</si>
  <si>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</si>
  <si>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</si>
  <si>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</si>
  <si>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</si>
  <si>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</si>
  <si>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</si>
  <si>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</si>
  <si>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</si>
  <si>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</si>
  <si>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</si>
  <si>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</si>
  <si>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</si>
  <si>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</si>
  <si>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</si>
  <si>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</si>
  <si>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</si>
  <si>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</si>
  <si>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</si>
  <si>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</si>
  <si>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</si>
  <si>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</si>
  <si>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</si>
  <si>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</si>
  <si>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</si>
  <si>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</si>
  <si>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</si>
  <si>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</si>
  <si>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</si>
  <si>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</si>
  <si>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</si>
  <si>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</si>
  <si>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</si>
  <si>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</si>
  <si>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</si>
  <si>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</si>
  <si>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</si>
  <si>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</si>
  <si>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</si>
  <si>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</si>
  <si>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</si>
  <si>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</si>
  <si>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</si>
  <si>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</si>
  <si>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</si>
  <si>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</si>
  <si>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</si>
  <si>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</si>
  <si>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</si>
  <si>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</si>
  <si>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</si>
  <si>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</si>
  <si>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</si>
  <si>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</si>
  <si>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</si>
  <si>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</si>
  <si>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</si>
  <si>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</si>
  <si>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</si>
  <si>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</si>
  <si>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</si>
  <si>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</si>
  <si>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</si>
  <si>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</si>
  <si>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</si>
  <si>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</si>
  <si>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</si>
  <si>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</si>
  <si>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</si>
  <si>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</si>
  <si>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</si>
  <si>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</si>
  <si>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</si>
  <si>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</si>
  <si>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</si>
  <si>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</si>
  <si>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</si>
  <si>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</si>
  <si>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</si>
  <si>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</si>
  <si>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</si>
  <si>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</si>
  <si>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</si>
  <si>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</si>
  <si>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</si>
  <si>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</si>
  <si>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</si>
  <si>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</si>
  <si>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</si>
  <si>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</si>
  <si>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</si>
  <si>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</si>
  <si>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</si>
  <si>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</si>
  <si>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</si>
  <si>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</si>
  <si>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</si>
  <si>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</si>
  <si>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</si>
  <si>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</si>
  <si>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</si>
  <si>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</si>
  <si>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</si>
  <si>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</si>
  <si>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</si>
  <si>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</si>
  <si>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</si>
  <si>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</si>
  <si>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</si>
  <si>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</si>
  <si>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</si>
  <si>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</si>
  <si>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</si>
  <si>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</si>
  <si>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</si>
  <si>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</si>
  <si>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</si>
  <si>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</si>
  <si>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</si>
  <si>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</si>
  <si>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</si>
  <si>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</si>
  <si>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</si>
  <si>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</si>
  <si>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</si>
  <si>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</si>
  <si>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</si>
  <si>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</si>
  <si>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</si>
  <si>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</si>
  <si>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</si>
  <si>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</si>
  <si>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</si>
  <si>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</si>
  <si>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</si>
  <si>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</si>
  <si>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</si>
  <si>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</si>
  <si>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</si>
  <si>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</si>
  <si>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</si>
  <si>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</si>
  <si>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</si>
  <si>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</si>
  <si>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</si>
  <si>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</si>
  <si>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</si>
  <si>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</si>
  <si>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</si>
  <si>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</si>
  <si>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</si>
  <si>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</si>
  <si>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</si>
  <si>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</si>
  <si>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</si>
  <si>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</si>
  <si>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</si>
  <si>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</si>
  <si>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</si>
  <si>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</si>
  <si>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</si>
  <si>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</si>
  <si>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</si>
  <si>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</si>
  <si>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</si>
  <si>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</si>
  <si>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</si>
  <si>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</si>
  <si>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</si>
  <si>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</si>
  <si>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</si>
  <si>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</si>
  <si>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</si>
  <si>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</si>
  <si>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</si>
  <si>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</si>
  <si>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</si>
  <si>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</si>
  <si>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</si>
  <si>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</si>
  <si>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</si>
  <si>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</si>
  <si>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</si>
  <si>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</si>
  <si>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</si>
  <si>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</si>
  <si>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</si>
  <si>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</si>
  <si>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</si>
  <si>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</si>
  <si>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</si>
  <si>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</si>
  <si>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</si>
  <si>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</si>
  <si>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</si>
  <si>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</si>
  <si>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</si>
  <si>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</si>
  <si>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</si>
  <si>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</si>
  <si>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</si>
  <si>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</si>
  <si>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</si>
  <si>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</si>
  <si>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</si>
  <si>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</si>
  <si>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</si>
  <si>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</si>
  <si>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</si>
  <si>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</si>
  <si>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</si>
  <si>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</si>
  <si>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</si>
  <si>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</si>
  <si>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</si>
  <si>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</si>
  <si>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</si>
  <si>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</si>
  <si>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</si>
  <si>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</si>
  <si>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</si>
  <si>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</si>
  <si>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</si>
  <si>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</si>
  <si>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</si>
  <si>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</si>
  <si>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</si>
  <si>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</si>
  <si>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</si>
  <si>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</si>
  <si>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</si>
  <si>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</si>
  <si>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</si>
  <si>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</si>
  <si>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</si>
  <si>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</si>
  <si>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</si>
  <si>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</si>
  <si>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</si>
  <si>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</si>
  <si>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</si>
  <si>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</si>
  <si>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</si>
  <si>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</si>
  <si>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</si>
  <si>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</si>
  <si>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</si>
  <si>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</si>
  <si>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</si>
  <si>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</si>
  <si>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</si>
  <si>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</si>
  <si>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</si>
  <si>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</si>
  <si>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</si>
  <si>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</si>
  <si>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</si>
  <si>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</si>
  <si>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</si>
  <si>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000 2 02 45393 02 0000 150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</si>
  <si>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</si>
  <si>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</si>
  <si>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</si>
  <si>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</si>
  <si>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</si>
  <si>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</si>
  <si>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</si>
  <si>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</si>
  <si>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</si>
  <si>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</si>
  <si>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</si>
  <si>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</si>
  <si>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</si>
  <si>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</si>
  <si>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</si>
  <si>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</si>
  <si>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</si>
  <si>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</si>
  <si>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</si>
  <si>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</si>
  <si>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</si>
  <si>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</si>
  <si>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</si>
  <si>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</si>
  <si>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</si>
  <si>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</si>
  <si>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</si>
  <si>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</si>
  <si>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 xml:space="preserve"> 000 1 09 04030 01 0000 110</t>
  </si>
  <si>
    <t xml:space="preserve"> 000 1 09 06000 02 0000 110</t>
  </si>
  <si>
    <t xml:space="preserve"> 000 1 09 06010 02 0000 110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</si>
  <si>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</si>
  <si>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</si>
  <si>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</si>
  <si>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</si>
  <si>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</si>
  <si>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</si>
  <si>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</si>
  <si>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</si>
  <si>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</si>
  <si>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</si>
  <si>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</si>
  <si>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</si>
  <si>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</si>
  <si>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</si>
  <si>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</si>
  <si>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</si>
  <si>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</si>
  <si>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</si>
  <si>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</si>
  <si>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</si>
  <si>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</si>
  <si>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</si>
  <si>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</si>
  <si>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</si>
  <si>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</si>
  <si>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</si>
  <si>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</si>
  <si>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</si>
  <si>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</si>
  <si>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</si>
  <si>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</si>
  <si>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</si>
  <si>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</si>
  <si>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</si>
  <si>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</si>
  <si>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</si>
  <si>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</si>
  <si>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</si>
  <si>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</si>
  <si>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</si>
  <si>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</si>
  <si>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</si>
  <si>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</si>
  <si>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</si>
  <si>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</si>
  <si>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</si>
  <si>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</si>
  <si>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</si>
  <si>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</si>
  <si>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</si>
  <si>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</si>
  <si>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</si>
  <si>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</si>
  <si>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</si>
  <si>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</si>
  <si>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</si>
  <si>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</si>
  <si>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</si>
  <si>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</si>
  <si>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</si>
  <si>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</si>
  <si>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</si>
  <si>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</si>
  <si>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</si>
  <si>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</si>
  <si>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</si>
  <si>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</si>
  <si>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</si>
  <si>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</si>
  <si>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</si>
  <si>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</si>
  <si>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</si>
  <si>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</si>
  <si>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</si>
  <si>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</si>
  <si>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000 2 02 35280 00 0000 150</t>
  </si>
  <si>
    <t>000 2 02 35380 00 0000 150</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</si>
  <si>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</si>
  <si>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</si>
  <si>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</si>
  <si>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</si>
  <si>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</si>
  <si>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</si>
  <si>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</si>
  <si>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</si>
  <si>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</si>
  <si>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</si>
  <si>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</si>
  <si>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</si>
  <si>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</si>
  <si>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</si>
  <si>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</si>
  <si>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</si>
  <si>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</si>
  <si>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</si>
  <si>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</si>
  <si>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</si>
  <si>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</si>
  <si>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</si>
  <si>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</si>
  <si>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</si>
  <si>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</si>
  <si>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</si>
  <si>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</si>
  <si>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</si>
  <si>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</si>
  <si>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</si>
  <si>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</si>
  <si>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</si>
  <si>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</si>
  <si>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</si>
  <si>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</si>
  <si>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</si>
  <si>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</si>
  <si>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</si>
  <si>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</si>
  <si>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</si>
  <si>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</si>
  <si>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</si>
  <si>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</si>
  <si>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</si>
  <si>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</si>
  <si>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</si>
  <si>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</si>
  <si>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</si>
  <si>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</si>
  <si>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</si>
  <si>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</si>
  <si>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</si>
  <si>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</si>
  <si>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</si>
  <si>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</si>
  <si>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</si>
  <si>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</si>
  <si>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</si>
  <si>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</si>
  <si>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</si>
  <si>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</si>
  <si>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</si>
  <si>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</si>
  <si>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</si>
  <si>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</si>
  <si>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</si>
  <si>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</si>
  <si>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</si>
  <si>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</si>
  <si>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</si>
  <si>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</si>
  <si>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</si>
  <si>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</si>
  <si>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</si>
  <si>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</si>
  <si>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</si>
  <si>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</si>
  <si>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</si>
  <si>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</si>
  <si>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</si>
  <si>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</si>
  <si>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</si>
  <si>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</si>
  <si>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</si>
  <si>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</si>
  <si>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</si>
  <si>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</si>
  <si>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</si>
  <si>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</si>
  <si>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</si>
  <si>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</si>
  <si>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</si>
  <si>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</si>
  <si>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</si>
  <si>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</si>
  <si>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</si>
  <si>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</si>
  <si>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</si>
  <si>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</si>
  <si>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</si>
  <si>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</si>
  <si>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</si>
  <si>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</si>
  <si>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</si>
  <si>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</si>
  <si>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</si>
  <si>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</si>
  <si>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</si>
  <si>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</si>
  <si>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</si>
  <si>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</si>
  <si>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</si>
  <si>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</si>
  <si>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</si>
  <si>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</si>
  <si>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</si>
  <si>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</si>
  <si>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</si>
  <si>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</si>
  <si>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</si>
  <si>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</si>
  <si>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</si>
  <si>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</si>
  <si>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</si>
  <si>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</si>
  <si>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</si>
  <si>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</si>
  <si>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</si>
  <si>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</si>
  <si>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</si>
  <si>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</si>
  <si>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</si>
  <si>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</si>
  <si>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</si>
  <si>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</si>
  <si>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</si>
  <si>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</si>
  <si>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</si>
  <si>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</si>
  <si>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</si>
  <si>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</si>
  <si>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</si>
  <si>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</si>
  <si>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</si>
  <si>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</si>
  <si>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</si>
  <si>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</si>
  <si>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</si>
  <si>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</si>
  <si>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</si>
  <si>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</si>
  <si>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</si>
  <si>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</si>
  <si>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</si>
  <si>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</si>
  <si>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</si>
  <si>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</si>
  <si>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</si>
  <si>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</si>
  <si>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</si>
  <si>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</si>
  <si>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</si>
  <si>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</si>
  <si>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</si>
  <si>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</si>
  <si>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</si>
  <si>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</si>
  <si>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</si>
  <si>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</si>
  <si>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</si>
  <si>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</si>
  <si>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</si>
  <si>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</si>
  <si>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</si>
  <si>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</si>
  <si>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</si>
  <si>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</si>
  <si>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</si>
  <si>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</si>
  <si>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</si>
  <si>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</si>
  <si>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</si>
  <si>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</si>
  <si>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</si>
  <si>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</si>
  <si>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</si>
  <si>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</si>
  <si>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</si>
  <si>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</si>
  <si>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</si>
  <si>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</si>
  <si>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</si>
  <si>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</si>
  <si>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</si>
  <si>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</si>
  <si>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</si>
  <si>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</si>
  <si>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</si>
  <si>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</si>
  <si>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</si>
  <si>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</si>
  <si>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</si>
  <si>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</si>
  <si>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</si>
  <si>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</si>
  <si>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</si>
  <si>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</si>
  <si>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</si>
  <si>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</si>
  <si>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</si>
  <si>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</si>
  <si>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</si>
  <si>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</si>
  <si>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</si>
  <si>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</si>
  <si>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</si>
  <si>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</si>
  <si>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</si>
  <si>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</si>
  <si>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</si>
  <si>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</si>
  <si>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</si>
  <si>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</si>
  <si>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</si>
  <si>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</si>
  <si>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</si>
  <si>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</si>
  <si>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</si>
  <si>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</si>
  <si>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</si>
  <si>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</si>
  <si>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</si>
  <si>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</si>
  <si>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</si>
  <si>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</si>
  <si>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</si>
  <si>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</si>
  <si>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</si>
  <si>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</si>
  <si>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</si>
  <si>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</si>
  <si>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</si>
  <si>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</si>
  <si>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</si>
  <si>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</si>
  <si>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</si>
  <si>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000 2 02 45303 00 0000 150</t>
  </si>
  <si>
    <t>000 2 02 45303 02 0000 150</t>
  </si>
  <si>
    <t>Налог на профессиональный доход</t>
  </si>
  <si>
    <t>000 1 05 06000 01 0000 110</t>
  </si>
  <si>
    <t>Прогноз доходов
на 2021 год</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</si>
  <si>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</si>
  <si>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</si>
  <si>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</si>
  <si>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</si>
  <si>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 xml:space="preserve">  
Государственная пошлина по делам, рассматриваемым конституционными (уставными) судами субъектов Российской Федерации
</t>
  </si>
  <si>
    <t>000 1 08 02000 01 0000 110</t>
  </si>
  <si>
    <t>000 1 08 02020 01 0000 110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</si>
  <si>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</si>
  <si>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</si>
  <si>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</si>
  <si>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</si>
  <si>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</si>
  <si>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</si>
  <si>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</si>
  <si>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</si>
  <si>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</si>
  <si>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</si>
  <si>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</si>
  <si>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</si>
  <si>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</si>
  <si>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</si>
  <si>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</si>
  <si>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</si>
  <si>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</si>
  <si>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</si>
  <si>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</si>
  <si>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</si>
  <si>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</si>
  <si>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000 2 02 25065 00 0000 150</t>
  </si>
  <si>
    <t>000 2 02 25065 02 0000 150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</si>
  <si>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</si>
  <si>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</si>
  <si>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</si>
  <si>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</si>
  <si>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</si>
  <si>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</si>
  <si>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000 2 02 25177 00 0000 150</t>
  </si>
  <si>
    <t>000 2 02 25177 02 0000 150</t>
  </si>
  <si>
    <t xml:space="preserve">  
Субсидии бюджетам на создание центров выявления и поддержки одаренных детей
</t>
  </si>
  <si>
    <t xml:space="preserve">  
Субсидии бюджетам субъектов Российской Федерации на создание центров выявления и поддержки одаренных детей
</t>
  </si>
  <si>
    <t>000 2 02 25189 00 0000 150</t>
  </si>
  <si>
    <t>000 2 02 25189 02 0000 150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</si>
  <si>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</si>
  <si>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</si>
  <si>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000 2 02 25259 02 0000 150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</si>
  <si>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</si>
  <si>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</si>
  <si>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</si>
  <si>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</si>
  <si>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</si>
  <si>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</si>
  <si>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</si>
  <si>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</si>
  <si>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</si>
  <si>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</si>
  <si>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</si>
  <si>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</si>
  <si>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</si>
  <si>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</si>
  <si>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</si>
  <si>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</si>
  <si>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000 2 02 25481 00 0000 150</t>
  </si>
  <si>
    <t>000 2 02 25481 02 0000 150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</si>
  <si>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</si>
  <si>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</si>
  <si>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</si>
  <si>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</si>
  <si>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</si>
  <si>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</si>
  <si>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</si>
  <si>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</si>
  <si>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</si>
  <si>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</si>
  <si>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</si>
  <si>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</si>
  <si>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</si>
  <si>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</si>
  <si>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</si>
  <si>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</si>
  <si>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</si>
  <si>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</si>
  <si>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</si>
  <si>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</si>
  <si>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</si>
  <si>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</si>
  <si>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</si>
  <si>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</si>
  <si>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</si>
  <si>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000 2 02 45296 02 0000 150</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</si>
  <si>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</si>
  <si>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</si>
  <si>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</si>
  <si>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</si>
  <si>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</si>
  <si>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</si>
  <si>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</si>
  <si>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</si>
  <si>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000 2 18 25243 02 0000 150</t>
  </si>
  <si>
    <t>000 2 18 25304 02 0000 150</t>
  </si>
  <si>
    <t>000 2 18 45303 02 0000 150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</si>
  <si>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</si>
  <si>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</si>
  <si>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000 2 19 25243 02 0000 150</t>
  </si>
  <si>
    <t>000 2 19 25302 02 0000 150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</si>
  <si>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</si>
  <si>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</si>
  <si>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</si>
  <si>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</si>
  <si>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</si>
  <si>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</si>
  <si>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000 2 19 25502 02 0000 150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</si>
  <si>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</si>
  <si>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000 2 19 25554 02 0000 150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</si>
  <si>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</si>
  <si>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</si>
  <si>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000 2 19 45303 02 0000 150</t>
  </si>
  <si>
    <t>000 2 19 45480 02 0000 150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</si>
  <si>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</si>
  <si>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</si>
  <si>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000 2 19 45833 02 0000 150</t>
  </si>
  <si>
    <t>000 2 19 45836 02 0000 150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</si>
  <si>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</si>
  <si>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000 2 19 45852 02 0000 150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</si>
  <si>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</si>
  <si>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</si>
  <si>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000 1 09 04010 02 0000 110</t>
  </si>
  <si>
    <t>Налог на имущество предприятий</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</si>
  <si>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</si>
  <si>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</si>
  <si>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</si>
  <si>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</si>
  <si>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</si>
  <si>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</si>
  <si>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</si>
  <si>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</si>
  <si>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</si>
  <si>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</si>
  <si>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</si>
  <si>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</si>
  <si>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</si>
  <si>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</si>
  <si>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</si>
  <si>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</si>
  <si>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000 2 19 25035 02 0000 150</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</si>
  <si>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</si>
  <si>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</si>
  <si>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</si>
  <si>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000 2 19 25520 02 0000 150</t>
  </si>
  <si>
    <t>000 2 19 25542 02 0000 150</t>
  </si>
  <si>
    <t>000 2 19 25508 02 0000 150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</si>
  <si>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</si>
  <si>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</si>
  <si>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</si>
  <si>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</si>
  <si>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</si>
  <si>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</si>
  <si>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</si>
  <si>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</si>
  <si>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Кассовое исполнение
за 9 месяцев
2021 года</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</si>
  <si>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</si>
  <si>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</si>
  <si>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000 1 09 03021 00 0000 110</t>
  </si>
  <si>
    <t>000 1 09 03021 05 0000 110</t>
  </si>
  <si>
    <t>000 1 09 03023 01 0000 110</t>
  </si>
  <si>
    <t>Налог с владельцев транспортных средств и налог на приобретение автотранспортных средств</t>
  </si>
  <si>
    <t>000 1 09 04020 02 0000 110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</si>
  <si>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</si>
  <si>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000 1 09 11020 02 0000 110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</si>
  <si>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</si>
  <si>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</si>
  <si>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</si>
  <si>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</si>
  <si>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</si>
  <si>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</si>
  <si>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000 1 16 09000 00 0000 140</t>
  </si>
  <si>
    <t>000 1 16 09030 02 0000 140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</si>
  <si>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</si>
  <si>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</si>
  <si>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</si>
  <si>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</si>
  <si>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000 1 16 10020 02 0000 140</t>
  </si>
  <si>
    <t>000 1 16 10021 02 0000 140</t>
  </si>
  <si>
    <t>000 1 16 10100 00 0000 140</t>
  </si>
  <si>
    <t>000 1 16 10100 02 0000 140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</si>
  <si>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</si>
  <si>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</si>
  <si>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000 2 02 29001 00 0000 150</t>
  </si>
  <si>
    <t>000 2 02 29001 02 0000 150</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</si>
  <si>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</si>
  <si>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</si>
  <si>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000 2 02 45390 00 0000 150</t>
  </si>
  <si>
    <t>000 2 02 45390 02 0000 150</t>
  </si>
  <si>
    <t>000 2 18 25555 02 0000 150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</si>
  <si>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</si>
  <si>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000 2 19 25021 02 0000 150</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</si>
  <si>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</si>
  <si>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</si>
  <si>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</si>
  <si>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000 2 19 25541 02 0000 150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</si>
  <si>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</si>
  <si>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</si>
  <si>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</si>
  <si>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000 219 25576 02 0000 150</t>
  </si>
  <si>
    <t>Возврат остатков субсидий на обеспечение комплексного развития сельских территорий из бюджетов субъектов Российской Федерации</t>
  </si>
  <si>
    <t>Кассовое исполнение
за 9 месяцев
2020 года</t>
  </si>
  <si>
    <t>Темп 2021 к соответствующему периоду 2020, %</t>
  </si>
  <si>
    <t>Доходы областного бюджета за 9 месяцев 2021 года в сравнении с аналогичным периодом 2020 года</t>
  </si>
  <si>
    <t>000 1 03 02010 01 0000 110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</si>
  <si>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</si>
  <si>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000 1 03 02011 01 0000 110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</si>
  <si>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</si>
  <si>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000 1 08 07260 01 0000 110</t>
  </si>
  <si>
    <t>Государственная пошлина за выдачу разрешения на выброс вредных (загрязняющих) веществ в атмосферный воздух</t>
  </si>
  <si>
    <t>000 1 08 07262 01 0000 110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</si>
  <si>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</si>
  <si>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000 1 13 01500 00 0000 130</t>
  </si>
  <si>
    <t>Плата за оказание услуг по присоединению объектов дорожного сервиса к автомобильным дорогам общего пользования</t>
  </si>
  <si>
    <t>000 1 13 01520 02 0000 130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</si>
  <si>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</si>
  <si>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000 1 16 10050 00 0000 140</t>
  </si>
  <si>
    <t>Платежи в целях возмещения убытков, причиненных уклонением от заключения государственного контракта</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</si>
  <si>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</si>
  <si>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</si>
  <si>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</si>
  <si>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</si>
  <si>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000 2 02 15002 00 0000 150</t>
  </si>
  <si>
    <t>Дотации бюджетам на поддержку мер по обеспечению сбалансированности бюджетов</t>
  </si>
  <si>
    <t>000 2 02 15002 02 0000 150</t>
  </si>
  <si>
    <t>Дотации бюджетам субъектов Российской Федерации на поддержку мер по обеспечению сбалансированности бюджетов</t>
  </si>
  <si>
    <t>000 2 02 15832 00 0000 150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</si>
  <si>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</si>
  <si>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000 2 02 15832 02 0000 150</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</si>
  <si>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</si>
  <si>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000 2 02 15853 00 0000 150</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</si>
  <si>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</si>
  <si>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000 2 02 15853 02 0000 150</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</si>
  <si>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</si>
  <si>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000 2 02 15857 00 0000 150</t>
  </si>
  <si>
    <t>Дотации бюджетам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</si>
  <si>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000 2 02 15857 02 0000 150</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</si>
  <si>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</si>
  <si>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</si>
  <si>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</si>
  <si>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000 2 02 25016 02 0000 150</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</si>
  <si>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</si>
  <si>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</si>
  <si>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</si>
  <si>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000 2 02 25021 02 0000 150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</si>
  <si>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</si>
  <si>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</si>
  <si>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</si>
  <si>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000 2 02 25027 02 0000 150</t>
  </si>
  <si>
    <t>Субсидии бюджетам субъектов Российской Федерации на реализацию мероприятий государственной программы Российской Федерации "Доступная среда"</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</si>
  <si>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</si>
  <si>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</si>
  <si>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000 2 02 25170 02 0000 150</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</si>
  <si>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</si>
  <si>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</si>
  <si>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</si>
  <si>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000 2 02 25173 02 0000 150</t>
  </si>
  <si>
    <t>Субсидии бюджетам субъектов Российской Федерации на создание детских технопарков "Кванториум"</t>
  </si>
  <si>
    <t>000 2 02 25247 00 0000 150</t>
  </si>
  <si>
    <t>Субсидии бюджетам на создание мобильных технопарков "Кванториум"</t>
  </si>
  <si>
    <t>000 2 02 25247 02 0000 150</t>
  </si>
  <si>
    <t>Субсидии бюджетам субъектов Российской Федерации на создание мобильных технопарков "Кванториум"</t>
  </si>
  <si>
    <t>000 2 02 25294 00 0000 150</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</si>
  <si>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</si>
  <si>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000 2 02 25294 02 0000 150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</si>
  <si>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</si>
  <si>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000 2 02 25306 00 0000 150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</si>
  <si>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</si>
  <si>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</si>
  <si>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</si>
  <si>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000 2 02 25461 00 0000 150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</si>
  <si>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</si>
  <si>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000 2 02 25461 02 0000 150</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</si>
  <si>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</si>
  <si>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000 2 02 25491 00 0000 150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</si>
  <si>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</si>
  <si>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000 2 02 25491 02 0000 150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</si>
  <si>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</si>
  <si>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</si>
  <si>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</si>
  <si>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000 2 02 25495 02 0000 150</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</si>
  <si>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</si>
  <si>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000 2 02 25537 02 0000 150</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</si>
  <si>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</si>
  <si>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000 2 02 27576 00 0000 150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</si>
  <si>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</si>
  <si>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</si>
  <si>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</si>
  <si>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</si>
  <si>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</si>
  <si>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000 2 02 45196 02 0000 150</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</si>
  <si>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</si>
  <si>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000 2 02 45268 02 0000 150</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</si>
  <si>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</si>
  <si>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000 2 18 45454 02 0000 150</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</si>
  <si>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</si>
  <si>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000 2 18 52900 02 0000 150</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</si>
  <si>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</si>
  <si>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000 2 19 25041 02 0000 150</t>
  </si>
  <si>
    <t>000 2 19 25138 02 0000 150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</si>
  <si>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</si>
  <si>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000 2 19 25201 02 0000 150</t>
  </si>
  <si>
    <t>Возврат остатков субсидий в целях развития паллиативной медицинской помощи из бюджетов субъектов Российской Федерации</t>
  </si>
  <si>
    <t>000 2 19 25402 02 0000 150</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</si>
  <si>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</si>
  <si>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</si>
  <si>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</si>
  <si>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000 219 25517 02 0000 150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</si>
  <si>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</si>
  <si>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</si>
  <si>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</si>
  <si>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000 2 19 45294 02 0000 150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</si>
  <si>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</si>
  <si>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000 2 19 45454 02 0000 150</t>
  </si>
  <si>
    <t>Возврат остатков иных межбюджетных трансфертов на создание модельных муниципальных библиотек из бюджетов субъектов Российской Федерации</t>
  </si>
  <si>
    <t>000 2 19 45472 02 0000 150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</si>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</sst>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26"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
      <sz val="11"/>
      <name val="Calibri"/>
      <family val="2"/>
      <scheme val="minor"/>
    </font>
    <font>
      <b/>
      <sz val="8"/>
      <color rgb="FF000000"/>
      <name val="Arial"/>
    </font>
    <font>
      <b/>
      <sz val="12"/>
      <color rgb="FF000000"/>
      <name val="Arial"/>
    </font>
    <font>
      <b/>
      <sz val="10"/>
      <color rgb="FF000000"/>
      <name val="Arial"/>
    </font>
    <font>
      <sz val="10"/>
      <color rgb="FF000000"/>
      <name val="Arial"/>
    </font>
    <font>
      <b/>
      <sz val="11"/>
      <color rgb="FF000000"/>
      <name val="Arial"/>
    </font>
    <font>
      <sz val="6"/>
      <color rgb="FF000000"/>
      <name val="Arial"/>
    </font>
    <font>
      <sz val="9"/>
      <color rgb="FF000000"/>
      <name val="Arial"/>
    </font>
    <font>
      <sz val="11"/>
      <color rgb="FF000000"/>
      <name val="Calibri"/>
      <scheme val="minor"/>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79">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cellStyleXfs>
  <cellXfs count="42">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cellXfs>
  <cellStyles count="179">
    <cellStyle name="br" xfId="174"/>
    <cellStyle name="col" xfId="173"/>
    <cellStyle name="style0" xfId="175"/>
    <cellStyle name="td" xfId="176"/>
    <cellStyle name="tr" xfId="172"/>
    <cellStyle name="xl100" xfId="91"/>
    <cellStyle name="xl101" xfId="97"/>
    <cellStyle name="xl102" xfId="93"/>
    <cellStyle name="xl103" xfId="101"/>
    <cellStyle name="xl104" xfId="104"/>
    <cellStyle name="xl105" xfId="89"/>
    <cellStyle name="xl106" xfId="92"/>
    <cellStyle name="xl107" xfId="98"/>
    <cellStyle name="xl108" xfId="103"/>
    <cellStyle name="xl109" xfId="90"/>
    <cellStyle name="xl110" xfId="99"/>
    <cellStyle name="xl111" xfId="100"/>
    <cellStyle name="xl112" xfId="94"/>
    <cellStyle name="xl113" xfId="102"/>
    <cellStyle name="xl114" xfId="95"/>
    <cellStyle name="xl115" xfId="96"/>
    <cellStyle name="xl116" xfId="105"/>
    <cellStyle name="xl117" xfId="128"/>
    <cellStyle name="xl118" xfId="132"/>
    <cellStyle name="xl119" xfId="136"/>
    <cellStyle name="xl120" xfId="142"/>
    <cellStyle name="xl121" xfId="143"/>
    <cellStyle name="xl122" xfId="144"/>
    <cellStyle name="xl123" xfId="146"/>
    <cellStyle name="xl124" xfId="167"/>
    <cellStyle name="xl125" xfId="170"/>
    <cellStyle name="xl126" xfId="106"/>
    <cellStyle name="xl127" xfId="109"/>
    <cellStyle name="xl128" xfId="112"/>
    <cellStyle name="xl129" xfId="114"/>
    <cellStyle name="xl130" xfId="119"/>
    <cellStyle name="xl131" xfId="121"/>
    <cellStyle name="xl132" xfId="123"/>
    <cellStyle name="xl133" xfId="124"/>
    <cellStyle name="xl134" xfId="129"/>
    <cellStyle name="xl135" xfId="133"/>
    <cellStyle name="xl136" xfId="137"/>
    <cellStyle name="xl137" xfId="145"/>
    <cellStyle name="xl138" xfId="148"/>
    <cellStyle name="xl139" xfId="152"/>
    <cellStyle name="xl140" xfId="156"/>
    <cellStyle name="xl141" xfId="160"/>
    <cellStyle name="xl142" xfId="110"/>
    <cellStyle name="xl143" xfId="113"/>
    <cellStyle name="xl144" xfId="115"/>
    <cellStyle name="xl145" xfId="120"/>
    <cellStyle name="xl146" xfId="122"/>
    <cellStyle name="xl147" xfId="125"/>
    <cellStyle name="xl148" xfId="130"/>
    <cellStyle name="xl149" xfId="134"/>
    <cellStyle name="xl150" xfId="138"/>
    <cellStyle name="xl151" xfId="140"/>
    <cellStyle name="xl152" xfId="147"/>
    <cellStyle name="xl153" xfId="149"/>
    <cellStyle name="xl154" xfId="150"/>
    <cellStyle name="xl155" xfId="151"/>
    <cellStyle name="xl156" xfId="153"/>
    <cellStyle name="xl157" xfId="154"/>
    <cellStyle name="xl158" xfId="155"/>
    <cellStyle name="xl159" xfId="157"/>
    <cellStyle name="xl160" xfId="158"/>
    <cellStyle name="xl161" xfId="159"/>
    <cellStyle name="xl162" xfId="161"/>
    <cellStyle name="xl163" xfId="108"/>
    <cellStyle name="xl164" xfId="116"/>
    <cellStyle name="xl165" xfId="126"/>
    <cellStyle name="xl166" xfId="131"/>
    <cellStyle name="xl167" xfId="135"/>
    <cellStyle name="xl168" xfId="139"/>
    <cellStyle name="xl169" xfId="162"/>
    <cellStyle name="xl170" xfId="165"/>
    <cellStyle name="xl171" xfId="168"/>
    <cellStyle name="xl172" xfId="171"/>
    <cellStyle name="xl173" xfId="163"/>
    <cellStyle name="xl174" xfId="166"/>
    <cellStyle name="xl175" xfId="164"/>
    <cellStyle name="xl176" xfId="117"/>
    <cellStyle name="xl177" xfId="107"/>
    <cellStyle name="xl178" xfId="118"/>
    <cellStyle name="xl179" xfId="127"/>
    <cellStyle name="xl180" xfId="141"/>
    <cellStyle name="xl181" xfId="169"/>
    <cellStyle name="xl182" xfId="111"/>
    <cellStyle name="xl21" xfId="177"/>
    <cellStyle name="xl22" xfId="13"/>
    <cellStyle name="xl23" xfId="19"/>
    <cellStyle name="xl24" xfId="23"/>
    <cellStyle name="xl25" xfId="30"/>
    <cellStyle name="xl26" xfId="1"/>
    <cellStyle name="xl26 2" xfId="45"/>
    <cellStyle name="xl27" xfId="17"/>
    <cellStyle name="xl28" xfId="47"/>
    <cellStyle name="xl29" xfId="49"/>
    <cellStyle name="xl30" xfId="55"/>
    <cellStyle name="xl31" xfId="11"/>
    <cellStyle name="xl32" xfId="178"/>
    <cellStyle name="xl33" xfId="24"/>
    <cellStyle name="xl34" xfId="2"/>
    <cellStyle name="xl34 2" xfId="41"/>
    <cellStyle name="xl35" xfId="50"/>
    <cellStyle name="xl36" xfId="56"/>
    <cellStyle name="xl37" xfId="60"/>
    <cellStyle name="xl38" xfId="3"/>
    <cellStyle name="xl38 2" xfId="63"/>
    <cellStyle name="xl39" xfId="42"/>
    <cellStyle name="xl40" xfId="34"/>
    <cellStyle name="xl41" xfId="51"/>
    <cellStyle name="xl42" xfId="4"/>
    <cellStyle name="xl42 2" xfId="57"/>
    <cellStyle name="xl43" xfId="61"/>
    <cellStyle name="xl44" xfId="48"/>
    <cellStyle name="xl45" xfId="52"/>
    <cellStyle name="xl46" xfId="65"/>
    <cellStyle name="xl47" xfId="14"/>
    <cellStyle name="xl48" xfId="31"/>
    <cellStyle name="xl49" xfId="37"/>
    <cellStyle name="xl50" xfId="39"/>
    <cellStyle name="xl51" xfId="20"/>
    <cellStyle name="xl52" xfId="5"/>
    <cellStyle name="xl52 2" xfId="25"/>
    <cellStyle name="xl53" xfId="32"/>
    <cellStyle name="xl54" xfId="15"/>
    <cellStyle name="xl55" xfId="46"/>
    <cellStyle name="xl56" xfId="21"/>
    <cellStyle name="xl57" xfId="26"/>
    <cellStyle name="xl58" xfId="33"/>
    <cellStyle name="xl59" xfId="36"/>
    <cellStyle name="xl60" xfId="38"/>
    <cellStyle name="xl61" xfId="40"/>
    <cellStyle name="xl62" xfId="43"/>
    <cellStyle name="xl63" xfId="6"/>
    <cellStyle name="xl63 2" xfId="44"/>
    <cellStyle name="xl64" xfId="16"/>
    <cellStyle name="xl65" xfId="22"/>
    <cellStyle name="xl66" xfId="27"/>
    <cellStyle name="xl67" xfId="53"/>
    <cellStyle name="xl68" xfId="58"/>
    <cellStyle name="xl69" xfId="54"/>
    <cellStyle name="xl70" xfId="59"/>
    <cellStyle name="xl71" xfId="62"/>
    <cellStyle name="xl72" xfId="64"/>
    <cellStyle name="xl73" xfId="18"/>
    <cellStyle name="xl74" xfId="28"/>
    <cellStyle name="xl75" xfId="35"/>
    <cellStyle name="xl76" xfId="29"/>
    <cellStyle name="xl77" xfId="66"/>
    <cellStyle name="xl78" xfId="69"/>
    <cellStyle name="xl79" xfId="73"/>
    <cellStyle name="xl80" xfId="80"/>
    <cellStyle name="xl81" xfId="82"/>
    <cellStyle name="xl82" xfId="67"/>
    <cellStyle name="xl83" xfId="78"/>
    <cellStyle name="xl84" xfId="81"/>
    <cellStyle name="xl85" xfId="83"/>
    <cellStyle name="xl86" xfId="88"/>
    <cellStyle name="xl87" xfId="68"/>
    <cellStyle name="xl88" xfId="74"/>
    <cellStyle name="xl89" xfId="84"/>
    <cellStyle name="xl90" xfId="70"/>
    <cellStyle name="xl91" xfId="75"/>
    <cellStyle name="xl92" xfId="85"/>
    <cellStyle name="xl93" xfId="76"/>
    <cellStyle name="xl94" xfId="79"/>
    <cellStyle name="xl95" xfId="86"/>
    <cellStyle name="xl96" xfId="77"/>
    <cellStyle name="xl97" xfId="87"/>
    <cellStyle name="xl98" xfId="71"/>
    <cellStyle name="xl99" xfId="72"/>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2"/>
  <sheetViews>
    <sheetView showGridLines="0" tabSelected="1" view="pageBreakPreview" topLeftCell="A516" zoomScaleNormal="70" zoomScaleSheetLayoutView="100" workbookViewId="0">
      <selection activeCell="J521" sqref="J521"/>
    </sheetView>
  </sheetViews>
  <sheetFormatPr defaultColWidth="9.109375" defaultRowHeight="15.6" outlineLevelCol="1" x14ac:dyDescent="0.3"/>
  <cols>
    <col min="1" max="1" width="27.88671875" style="5" customWidth="1"/>
    <col min="2" max="2" width="83.88671875" style="5" customWidth="1"/>
    <col min="3" max="3" width="18.5546875" style="5" customWidth="1"/>
    <col min="4" max="4" width="18.6640625" style="6" customWidth="1"/>
    <col min="5" max="5" width="18.88671875" style="5" customWidth="1" outlineLevel="1"/>
    <col min="6" max="6" width="14" style="5" customWidth="1" outlineLevel="1"/>
    <col min="7" max="7" width="14.44140625" style="5" customWidth="1"/>
    <col min="8" max="219" width="9.109375" style="5"/>
    <col min="220" max="221" width="12.33203125" style="5" customWidth="1"/>
    <col min="222" max="222" width="13.44140625" style="5" customWidth="1"/>
    <col min="223" max="223" width="59.109375" style="5" customWidth="1"/>
    <col min="224" max="224" width="18.109375" style="5" customWidth="1"/>
    <col min="225" max="225" width="32.109375" style="5" customWidth="1"/>
    <col min="226" max="226" width="86.6640625" style="5" customWidth="1"/>
    <col min="227" max="235" width="23.109375" style="5" customWidth="1"/>
    <col min="236" max="236" width="91.44140625" style="5" customWidth="1"/>
    <col min="237" max="242" width="19.109375" style="5" customWidth="1"/>
    <col min="243" max="16384" width="9.109375" style="5"/>
  </cols>
  <sheetData>
    <row r="1" spans="1:7" ht="23.25" customHeight="1" x14ac:dyDescent="0.3">
      <c r="A1" s="25" t="s">
        <v>929</v>
      </c>
      <c r="B1" s="25"/>
      <c r="C1" s="25"/>
      <c r="D1" s="25"/>
      <c r="E1" s="25"/>
      <c r="F1" s="25"/>
      <c r="G1" s="25"/>
    </row>
    <row r="2" spans="1:7" ht="17.25" customHeight="1" x14ac:dyDescent="0.3">
      <c r="A2" s="24" t="s">
        <v>180</v>
      </c>
      <c r="B2" s="24"/>
      <c r="C2" s="24"/>
      <c r="D2" s="24"/>
      <c r="E2" s="24"/>
      <c r="F2" s="24"/>
      <c r="G2" s="24"/>
    </row>
    <row r="3" spans="1:7" ht="81" customHeight="1" x14ac:dyDescent="0.3">
      <c r="A3" s="7" t="s">
        <v>44</v>
      </c>
      <c r="B3" s="7" t="s">
        <v>45</v>
      </c>
      <c r="C3" s="26" t="s">
        <v>927</v>
      </c>
      <c r="D3" s="1" t="s">
        <v>722</v>
      </c>
      <c r="E3" s="1" t="s">
        <v>881</v>
      </c>
      <c r="F3" s="1" t="s">
        <v>181</v>
      </c>
      <c r="G3" s="31" t="s">
        <v>928</v>
      </c>
    </row>
    <row r="4" spans="1:7" x14ac:dyDescent="0.3">
      <c r="A4" s="19" t="s">
        <v>182</v>
      </c>
      <c r="B4" s="20" t="s">
        <v>46</v>
      </c>
      <c r="C4" s="28">
        <f>C5+C16+C41+C53+C61+C67+C92+C111+C130+C149+C165+C175+C178+C230</f>
        <v>20790427392.599998</v>
      </c>
      <c r="D4" s="13">
        <f>D5+D16+D41+D53+D61+D67+D92+D111+D130+D149+D165+D175+D178+D230</f>
        <v>31857639000</v>
      </c>
      <c r="E4" s="13">
        <f>E5+E16+E41+E53+E61+E67+E92+E111+E130+E149+E165+E175+E178+E230</f>
        <v>25913364043.899998</v>
      </c>
      <c r="F4" s="18">
        <f>E4/D4*100</f>
        <v>81.341131538027653</v>
      </c>
      <c r="G4" s="41">
        <f>E4/C4*100</f>
        <v>124.64084337738734</v>
      </c>
    </row>
    <row r="5" spans="1:7" x14ac:dyDescent="0.3">
      <c r="A5" s="19" t="s">
        <v>183</v>
      </c>
      <c r="B5" s="20" t="s">
        <v>47</v>
      </c>
      <c r="C5" s="28">
        <f>C6+C10</f>
        <v>12372893983.18</v>
      </c>
      <c r="D5" s="13">
        <f>D6+D10</f>
        <v>18162307000</v>
      </c>
      <c r="E5" s="13">
        <f>E6+E10</f>
        <v>15114063802.540001</v>
      </c>
      <c r="F5" s="18">
        <f t="shared" ref="F5:F80" si="0">E5/D5*100</f>
        <v>83.216651951428872</v>
      </c>
      <c r="G5" s="41">
        <f t="shared" ref="G5:G68" si="1">E5/C5*100</f>
        <v>122.15463757376739</v>
      </c>
    </row>
    <row r="6" spans="1:7" x14ac:dyDescent="0.3">
      <c r="A6" s="2" t="s">
        <v>184</v>
      </c>
      <c r="B6" s="3" t="s">
        <v>48</v>
      </c>
      <c r="C6" s="29">
        <f>C7</f>
        <v>4645901426.7300005</v>
      </c>
      <c r="D6" s="14">
        <f>D7</f>
        <v>6799859000</v>
      </c>
      <c r="E6" s="14">
        <f>E7</f>
        <v>6678976433.71</v>
      </c>
      <c r="F6" s="17">
        <f t="shared" si="0"/>
        <v>98.222278340036169</v>
      </c>
      <c r="G6" s="40">
        <f t="shared" si="1"/>
        <v>143.76061436178534</v>
      </c>
    </row>
    <row r="7" spans="1:7" ht="31.2" x14ac:dyDescent="0.3">
      <c r="A7" s="2" t="s">
        <v>185</v>
      </c>
      <c r="B7" s="3" t="s">
        <v>49</v>
      </c>
      <c r="C7" s="29">
        <f>C8+C9</f>
        <v>4645901426.7300005</v>
      </c>
      <c r="D7" s="14">
        <f>D8+D9</f>
        <v>6799859000</v>
      </c>
      <c r="E7" s="14">
        <f>E8+E9</f>
        <v>6678976433.71</v>
      </c>
      <c r="F7" s="17">
        <f t="shared" si="0"/>
        <v>98.222278340036169</v>
      </c>
      <c r="G7" s="40">
        <f t="shared" si="1"/>
        <v>143.76061436178534</v>
      </c>
    </row>
    <row r="8" spans="1:7" ht="32.25" customHeight="1" x14ac:dyDescent="0.3">
      <c r="A8" s="2" t="s">
        <v>186</v>
      </c>
      <c r="B8" s="3" t="s">
        <v>50</v>
      </c>
      <c r="C8" s="29">
        <v>4126915266.4000001</v>
      </c>
      <c r="D8" s="14">
        <v>6099859000</v>
      </c>
      <c r="E8" s="14">
        <v>6068739791.4499998</v>
      </c>
      <c r="F8" s="17">
        <f t="shared" si="0"/>
        <v>99.489837247877361</v>
      </c>
      <c r="G8" s="40">
        <f t="shared" si="1"/>
        <v>147.05268704835552</v>
      </c>
    </row>
    <row r="9" spans="1:7" ht="31.2" x14ac:dyDescent="0.3">
      <c r="A9" s="2" t="s">
        <v>187</v>
      </c>
      <c r="B9" s="3" t="s">
        <v>51</v>
      </c>
      <c r="C9" s="29">
        <v>518986160.32999998</v>
      </c>
      <c r="D9" s="14">
        <v>700000000</v>
      </c>
      <c r="E9" s="14">
        <v>610236642.25999999</v>
      </c>
      <c r="F9" s="17">
        <f t="shared" si="0"/>
        <v>87.176663180000006</v>
      </c>
      <c r="G9" s="40">
        <f t="shared" si="1"/>
        <v>117.58244995819886</v>
      </c>
    </row>
    <row r="10" spans="1:7" x14ac:dyDescent="0.3">
      <c r="A10" s="2" t="s">
        <v>188</v>
      </c>
      <c r="B10" s="3" t="s">
        <v>52</v>
      </c>
      <c r="C10" s="29">
        <f>SUM(C11:C14)</f>
        <v>7726992556.4500008</v>
      </c>
      <c r="D10" s="14">
        <f>SUM(D11:D14)</f>
        <v>11362448000</v>
      </c>
      <c r="E10" s="14">
        <f>SUM(E11:E15)</f>
        <v>8435087368.8299999</v>
      </c>
      <c r="F10" s="17">
        <f t="shared" si="0"/>
        <v>74.236532205295902</v>
      </c>
      <c r="G10" s="40">
        <f t="shared" si="1"/>
        <v>109.16391218455266</v>
      </c>
    </row>
    <row r="11" spans="1:7" ht="62.4" x14ac:dyDescent="0.3">
      <c r="A11" s="2" t="s">
        <v>189</v>
      </c>
      <c r="B11" s="3" t="s">
        <v>53</v>
      </c>
      <c r="C11" s="29">
        <v>7423476021.9700003</v>
      </c>
      <c r="D11" s="14">
        <v>11023963000</v>
      </c>
      <c r="E11" s="14">
        <v>7954932943.6800003</v>
      </c>
      <c r="F11" s="17">
        <f t="shared" si="0"/>
        <v>72.160374120268727</v>
      </c>
      <c r="G11" s="40">
        <f t="shared" si="1"/>
        <v>107.15913838930898</v>
      </c>
    </row>
    <row r="12" spans="1:7" ht="85.2" customHeight="1" x14ac:dyDescent="0.3">
      <c r="A12" s="2" t="s">
        <v>190</v>
      </c>
      <c r="B12" s="3" t="s">
        <v>54</v>
      </c>
      <c r="C12" s="29">
        <v>99909363.349999994</v>
      </c>
      <c r="D12" s="14">
        <v>135680000</v>
      </c>
      <c r="E12" s="14">
        <v>110185513.37</v>
      </c>
      <c r="F12" s="17">
        <f t="shared" si="0"/>
        <v>81.209841811615576</v>
      </c>
      <c r="G12" s="40">
        <f t="shared" si="1"/>
        <v>110.2854724276451</v>
      </c>
    </row>
    <row r="13" spans="1:7" ht="31.2" x14ac:dyDescent="0.3">
      <c r="A13" s="2" t="s">
        <v>191</v>
      </c>
      <c r="B13" s="3" t="s">
        <v>173</v>
      </c>
      <c r="C13" s="29">
        <v>165631275.72</v>
      </c>
      <c r="D13" s="14">
        <v>146986000</v>
      </c>
      <c r="E13" s="14">
        <v>116441868.62</v>
      </c>
      <c r="F13" s="17">
        <f t="shared" si="0"/>
        <v>79.219700257167347</v>
      </c>
      <c r="G13" s="40">
        <f t="shared" si="1"/>
        <v>70.301860632194376</v>
      </c>
    </row>
    <row r="14" spans="1:7" ht="65.25" customHeight="1" x14ac:dyDescent="0.3">
      <c r="A14" s="2" t="s">
        <v>192</v>
      </c>
      <c r="B14" s="3" t="s">
        <v>174</v>
      </c>
      <c r="C14" s="29">
        <v>37975895.409999996</v>
      </c>
      <c r="D14" s="14">
        <v>55819000</v>
      </c>
      <c r="E14" s="14">
        <v>39435476.950000003</v>
      </c>
      <c r="F14" s="17">
        <f t="shared" si="0"/>
        <v>70.648841702646052</v>
      </c>
      <c r="G14" s="40">
        <f t="shared" si="1"/>
        <v>103.84344206829594</v>
      </c>
    </row>
    <row r="15" spans="1:7" ht="81.599999999999994" customHeight="1" x14ac:dyDescent="0.3">
      <c r="A15" s="2" t="s">
        <v>724</v>
      </c>
      <c r="B15" s="21" t="s">
        <v>723</v>
      </c>
      <c r="C15" s="29">
        <v>0</v>
      </c>
      <c r="D15" s="14">
        <v>0</v>
      </c>
      <c r="E15" s="14">
        <v>214091566.21000001</v>
      </c>
      <c r="F15" s="17"/>
      <c r="G15" s="40"/>
    </row>
    <row r="16" spans="1:7" ht="31.2" x14ac:dyDescent="0.3">
      <c r="A16" s="19" t="s">
        <v>193</v>
      </c>
      <c r="B16" s="20" t="s">
        <v>55</v>
      </c>
      <c r="C16" s="28">
        <f>C17</f>
        <v>3472383583.7400002</v>
      </c>
      <c r="D16" s="13">
        <f>D17</f>
        <v>5570166000</v>
      </c>
      <c r="E16" s="13">
        <f>E17</f>
        <v>4084321201.46</v>
      </c>
      <c r="F16" s="18">
        <f t="shared" si="0"/>
        <v>73.324945817772758</v>
      </c>
      <c r="G16" s="41">
        <f t="shared" si="1"/>
        <v>117.62298441294034</v>
      </c>
    </row>
    <row r="17" spans="1:7" ht="31.2" x14ac:dyDescent="0.3">
      <c r="A17" s="2" t="s">
        <v>372</v>
      </c>
      <c r="B17" s="15" t="s">
        <v>371</v>
      </c>
      <c r="C17" s="29">
        <f>C18+C20+C21+C22+C25+C26+C27+C28+C29+C32+C35+C38</f>
        <v>3472383583.7400002</v>
      </c>
      <c r="D17" s="14">
        <f>D20+D21+D22+D25+D27+D28+D29+D32+D35+D38</f>
        <v>5570166000</v>
      </c>
      <c r="E17" s="14">
        <f>E20+E21+E22+E25+E26+E27+E28+E29+E32+E35+E38</f>
        <v>4084321201.46</v>
      </c>
      <c r="F17" s="17">
        <f t="shared" si="0"/>
        <v>73.324945817772758</v>
      </c>
      <c r="G17" s="40">
        <f t="shared" si="1"/>
        <v>117.62298441294034</v>
      </c>
    </row>
    <row r="18" spans="1:7" s="27" customFormat="1" ht="62.4" x14ac:dyDescent="0.3">
      <c r="A18" s="32" t="s">
        <v>930</v>
      </c>
      <c r="B18" s="39" t="s">
        <v>931</v>
      </c>
      <c r="C18" s="29">
        <f>C19</f>
        <v>-7234.5</v>
      </c>
      <c r="D18" s="38">
        <f t="shared" ref="D18:E18" si="2">D19</f>
        <v>0</v>
      </c>
      <c r="E18" s="38">
        <f t="shared" si="2"/>
        <v>0</v>
      </c>
      <c r="F18" s="30"/>
      <c r="G18" s="40">
        <f t="shared" si="1"/>
        <v>0</v>
      </c>
    </row>
    <row r="19" spans="1:7" s="27" customFormat="1" ht="46.8" x14ac:dyDescent="0.3">
      <c r="A19" s="32" t="s">
        <v>932</v>
      </c>
      <c r="B19" s="39" t="s">
        <v>933</v>
      </c>
      <c r="C19" s="29">
        <v>-7234.5</v>
      </c>
      <c r="D19" s="29">
        <v>0</v>
      </c>
      <c r="E19" s="29">
        <v>0</v>
      </c>
      <c r="F19" s="30"/>
      <c r="G19" s="40">
        <f t="shared" si="1"/>
        <v>0</v>
      </c>
    </row>
    <row r="20" spans="1:7" x14ac:dyDescent="0.3">
      <c r="A20" s="2" t="s">
        <v>194</v>
      </c>
      <c r="B20" s="3" t="s">
        <v>56</v>
      </c>
      <c r="C20" s="29">
        <v>390096763.33999997</v>
      </c>
      <c r="D20" s="14">
        <v>489240000</v>
      </c>
      <c r="E20" s="14">
        <v>365817055.54000002</v>
      </c>
      <c r="F20" s="17">
        <f t="shared" si="0"/>
        <v>74.772515644673376</v>
      </c>
      <c r="G20" s="40">
        <f t="shared" si="1"/>
        <v>93.775978146519947</v>
      </c>
    </row>
    <row r="21" spans="1:7" ht="31.2" x14ac:dyDescent="0.3">
      <c r="A21" s="2" t="s">
        <v>195</v>
      </c>
      <c r="B21" s="3" t="s">
        <v>57</v>
      </c>
      <c r="C21" s="29">
        <v>144595345.09999999</v>
      </c>
      <c r="D21" s="14">
        <v>195500000</v>
      </c>
      <c r="E21" s="14">
        <v>170015766.33000001</v>
      </c>
      <c r="F21" s="17">
        <f t="shared" si="0"/>
        <v>86.964586358056266</v>
      </c>
      <c r="G21" s="40">
        <f t="shared" si="1"/>
        <v>117.58038698439401</v>
      </c>
    </row>
    <row r="22" spans="1:7" ht="109.2" x14ac:dyDescent="0.3">
      <c r="A22" s="2" t="s">
        <v>196</v>
      </c>
      <c r="B22" s="3" t="s">
        <v>58</v>
      </c>
      <c r="C22" s="29">
        <f>SUM(C23:C24)</f>
        <v>566311122.49000001</v>
      </c>
      <c r="D22" s="14">
        <f>SUM(D23:D24)</f>
        <v>1037626000</v>
      </c>
      <c r="E22" s="14">
        <f>SUM(E23:E24)</f>
        <v>695404511.73000002</v>
      </c>
      <c r="F22" s="17">
        <f t="shared" si="0"/>
        <v>67.018801738776787</v>
      </c>
      <c r="G22" s="40">
        <f t="shared" si="1"/>
        <v>122.79548893060625</v>
      </c>
    </row>
    <row r="23" spans="1:7" ht="124.8" x14ac:dyDescent="0.3">
      <c r="A23" s="2" t="s">
        <v>197</v>
      </c>
      <c r="B23" s="3" t="s">
        <v>59</v>
      </c>
      <c r="C23" s="29">
        <v>322144960.52999997</v>
      </c>
      <c r="D23" s="14">
        <v>596193000</v>
      </c>
      <c r="E23" s="14">
        <v>400298105.00999999</v>
      </c>
      <c r="F23" s="17">
        <f t="shared" si="0"/>
        <v>67.142369167366951</v>
      </c>
      <c r="G23" s="40">
        <f t="shared" si="1"/>
        <v>124.26024121296845</v>
      </c>
    </row>
    <row r="24" spans="1:7" ht="165" customHeight="1" x14ac:dyDescent="0.3">
      <c r="A24" s="2" t="s">
        <v>198</v>
      </c>
      <c r="B24" s="3" t="s">
        <v>60</v>
      </c>
      <c r="C24" s="29">
        <v>244166161.96000001</v>
      </c>
      <c r="D24" s="14">
        <v>441433000</v>
      </c>
      <c r="E24" s="14">
        <v>295106406.72000003</v>
      </c>
      <c r="F24" s="17">
        <f t="shared" si="0"/>
        <v>66.851913363975967</v>
      </c>
      <c r="G24" s="40">
        <f t="shared" si="1"/>
        <v>120.86294200272731</v>
      </c>
    </row>
    <row r="25" spans="1:7" ht="93.6" x14ac:dyDescent="0.3">
      <c r="A25" s="2" t="s">
        <v>545</v>
      </c>
      <c r="B25" s="3" t="s">
        <v>542</v>
      </c>
      <c r="C25" s="29">
        <v>4115444.51</v>
      </c>
      <c r="D25" s="14">
        <v>1000000</v>
      </c>
      <c r="E25" s="14">
        <v>860023.84</v>
      </c>
      <c r="F25" s="17">
        <f t="shared" si="0"/>
        <v>86.002383999999992</v>
      </c>
      <c r="G25" s="40">
        <f t="shared" si="1"/>
        <v>20.897471413118385</v>
      </c>
    </row>
    <row r="26" spans="1:7" ht="93.6" x14ac:dyDescent="0.3">
      <c r="A26" s="2" t="s">
        <v>706</v>
      </c>
      <c r="B26" s="3" t="s">
        <v>707</v>
      </c>
      <c r="C26" s="29">
        <v>15863.38</v>
      </c>
      <c r="D26" s="14">
        <v>0</v>
      </c>
      <c r="E26" s="14">
        <v>7053.88</v>
      </c>
      <c r="F26" s="17"/>
      <c r="G26" s="40">
        <f t="shared" si="1"/>
        <v>44.466437795728275</v>
      </c>
    </row>
    <row r="27" spans="1:7" ht="78" x14ac:dyDescent="0.3">
      <c r="A27" s="2" t="s">
        <v>546</v>
      </c>
      <c r="B27" s="3" t="s">
        <v>543</v>
      </c>
      <c r="C27" s="29">
        <v>340137.56</v>
      </c>
      <c r="D27" s="14">
        <v>400000</v>
      </c>
      <c r="E27" s="14">
        <v>46305.96</v>
      </c>
      <c r="F27" s="17">
        <f t="shared" si="0"/>
        <v>11.57649</v>
      </c>
      <c r="G27" s="40">
        <f t="shared" si="1"/>
        <v>13.613891979468542</v>
      </c>
    </row>
    <row r="28" spans="1:7" ht="78" x14ac:dyDescent="0.3">
      <c r="A28" s="2" t="s">
        <v>547</v>
      </c>
      <c r="B28" s="3" t="s">
        <v>544</v>
      </c>
      <c r="C28" s="29">
        <v>644332.78</v>
      </c>
      <c r="D28" s="14">
        <v>1000000</v>
      </c>
      <c r="E28" s="14">
        <v>675547.9</v>
      </c>
      <c r="F28" s="17">
        <f t="shared" si="0"/>
        <v>67.554789999999997</v>
      </c>
      <c r="G28" s="40">
        <f t="shared" si="1"/>
        <v>104.84456494670347</v>
      </c>
    </row>
    <row r="29" spans="1:7" ht="55.2" customHeight="1" x14ac:dyDescent="0.3">
      <c r="A29" s="2" t="s">
        <v>199</v>
      </c>
      <c r="B29" s="3" t="s">
        <v>61</v>
      </c>
      <c r="C29" s="29">
        <f>C30+C31</f>
        <v>1103174323.1400001</v>
      </c>
      <c r="D29" s="14">
        <f>D30+D31</f>
        <v>1765670000</v>
      </c>
      <c r="E29" s="14">
        <f>E30+E31</f>
        <v>1293357664.3899999</v>
      </c>
      <c r="F29" s="17">
        <f t="shared" si="0"/>
        <v>73.250248596283555</v>
      </c>
      <c r="G29" s="40">
        <f t="shared" si="1"/>
        <v>117.23964538158167</v>
      </c>
    </row>
    <row r="30" spans="1:7" ht="83.4" customHeight="1" x14ac:dyDescent="0.3">
      <c r="A30" s="2" t="s">
        <v>200</v>
      </c>
      <c r="B30" s="3" t="s">
        <v>62</v>
      </c>
      <c r="C30" s="29">
        <v>1055194011.97</v>
      </c>
      <c r="D30" s="14">
        <v>1625599000</v>
      </c>
      <c r="E30" s="14">
        <v>1190755065.3399999</v>
      </c>
      <c r="F30" s="17">
        <f t="shared" si="0"/>
        <v>73.250233627112209</v>
      </c>
      <c r="G30" s="40">
        <f t="shared" si="1"/>
        <v>112.84702640767583</v>
      </c>
    </row>
    <row r="31" spans="1:7" ht="93.6" x14ac:dyDescent="0.3">
      <c r="A31" s="2" t="s">
        <v>548</v>
      </c>
      <c r="B31" s="3" t="s">
        <v>549</v>
      </c>
      <c r="C31" s="29">
        <v>47980311.170000002</v>
      </c>
      <c r="D31" s="14">
        <v>140071000</v>
      </c>
      <c r="E31" s="14">
        <v>102602599.05</v>
      </c>
      <c r="F31" s="17">
        <f t="shared" si="0"/>
        <v>73.250422321536931</v>
      </c>
      <c r="G31" s="40">
        <f t="shared" si="1"/>
        <v>213.84312970890639</v>
      </c>
    </row>
    <row r="32" spans="1:7" ht="66.75" customHeight="1" x14ac:dyDescent="0.3">
      <c r="A32" s="2" t="s">
        <v>201</v>
      </c>
      <c r="B32" s="3" t="s">
        <v>63</v>
      </c>
      <c r="C32" s="29">
        <f>C33+C34</f>
        <v>7615850.4099999992</v>
      </c>
      <c r="D32" s="14">
        <f>D33+D34</f>
        <v>10062000</v>
      </c>
      <c r="E32" s="14">
        <f>E33+E34</f>
        <v>9244497</v>
      </c>
      <c r="F32" s="17">
        <f t="shared" si="0"/>
        <v>91.875342874180092</v>
      </c>
      <c r="G32" s="40">
        <f t="shared" si="1"/>
        <v>121.384960343516</v>
      </c>
    </row>
    <row r="33" spans="1:7" ht="97.5" customHeight="1" x14ac:dyDescent="0.3">
      <c r="A33" s="2" t="s">
        <v>202</v>
      </c>
      <c r="B33" s="3" t="s">
        <v>64</v>
      </c>
      <c r="C33" s="29">
        <v>7284614.5199999996</v>
      </c>
      <c r="D33" s="14">
        <v>9264000</v>
      </c>
      <c r="E33" s="14">
        <v>8511127.1899999995</v>
      </c>
      <c r="F33" s="17">
        <f t="shared" si="0"/>
        <v>91.87313460708117</v>
      </c>
      <c r="G33" s="40">
        <f t="shared" si="1"/>
        <v>116.83702914728835</v>
      </c>
    </row>
    <row r="34" spans="1:7" ht="99" customHeight="1" x14ac:dyDescent="0.3">
      <c r="A34" s="2" t="s">
        <v>550</v>
      </c>
      <c r="B34" s="3" t="s">
        <v>551</v>
      </c>
      <c r="C34" s="29">
        <v>331235.89</v>
      </c>
      <c r="D34" s="14">
        <v>798000</v>
      </c>
      <c r="E34" s="14">
        <v>733369.81</v>
      </c>
      <c r="F34" s="17">
        <f t="shared" si="0"/>
        <v>91.900978696741859</v>
      </c>
      <c r="G34" s="40">
        <f t="shared" si="1"/>
        <v>221.404090601414</v>
      </c>
    </row>
    <row r="35" spans="1:7" ht="58.2" customHeight="1" x14ac:dyDescent="0.3">
      <c r="A35" s="2" t="s">
        <v>203</v>
      </c>
      <c r="B35" s="3" t="s">
        <v>65</v>
      </c>
      <c r="C35" s="29">
        <f>C36+C37</f>
        <v>1470962070</v>
      </c>
      <c r="D35" s="14">
        <f>D36+D37</f>
        <v>2322635000</v>
      </c>
      <c r="E35" s="14">
        <f>E36+E37</f>
        <v>1777216028.77</v>
      </c>
      <c r="F35" s="17">
        <f t="shared" si="0"/>
        <v>76.517232745136454</v>
      </c>
      <c r="G35" s="40">
        <f t="shared" si="1"/>
        <v>120.81997660007644</v>
      </c>
    </row>
    <row r="36" spans="1:7" ht="88.8" customHeight="1" x14ac:dyDescent="0.3">
      <c r="A36" s="2" t="s">
        <v>204</v>
      </c>
      <c r="B36" s="3" t="s">
        <v>66</v>
      </c>
      <c r="C36" s="29">
        <v>1406985582.9100001</v>
      </c>
      <c r="D36" s="14">
        <v>2138379000</v>
      </c>
      <c r="E36" s="14">
        <v>1636228745.26</v>
      </c>
      <c r="F36" s="17">
        <f t="shared" si="0"/>
        <v>76.517247188641491</v>
      </c>
      <c r="G36" s="40">
        <f t="shared" si="1"/>
        <v>116.29321331607872</v>
      </c>
    </row>
    <row r="37" spans="1:7" ht="93.6" x14ac:dyDescent="0.3">
      <c r="A37" s="2" t="s">
        <v>552</v>
      </c>
      <c r="B37" s="3" t="s">
        <v>553</v>
      </c>
      <c r="C37" s="29">
        <v>63976487.090000004</v>
      </c>
      <c r="D37" s="14">
        <v>184256000</v>
      </c>
      <c r="E37" s="14">
        <v>140987283.50999999</v>
      </c>
      <c r="F37" s="17">
        <f t="shared" si="0"/>
        <v>76.517065121352886</v>
      </c>
      <c r="G37" s="40">
        <f t="shared" si="1"/>
        <v>220.3735933666751</v>
      </c>
    </row>
    <row r="38" spans="1:7" ht="62.4" x14ac:dyDescent="0.3">
      <c r="A38" s="2" t="s">
        <v>205</v>
      </c>
      <c r="B38" s="3" t="s">
        <v>67</v>
      </c>
      <c r="C38" s="29">
        <f>C39+C40</f>
        <v>-215480434.47</v>
      </c>
      <c r="D38" s="14">
        <f>D39+D40</f>
        <v>-252967000</v>
      </c>
      <c r="E38" s="14">
        <f>E39+E40</f>
        <v>-228323253.88</v>
      </c>
      <c r="F38" s="17">
        <f t="shared" si="0"/>
        <v>90.258118205141386</v>
      </c>
      <c r="G38" s="40">
        <f t="shared" si="1"/>
        <v>105.9600860939363</v>
      </c>
    </row>
    <row r="39" spans="1:7" ht="82.2" customHeight="1" x14ac:dyDescent="0.3">
      <c r="A39" s="2" t="s">
        <v>206</v>
      </c>
      <c r="B39" s="3" t="s">
        <v>68</v>
      </c>
      <c r="C39" s="29">
        <v>-206108553.50999999</v>
      </c>
      <c r="D39" s="14">
        <v>-232899000</v>
      </c>
      <c r="E39" s="14">
        <v>-210210275.53999999</v>
      </c>
      <c r="F39" s="17">
        <f t="shared" si="0"/>
        <v>90.258127145243222</v>
      </c>
      <c r="G39" s="40">
        <f t="shared" si="1"/>
        <v>101.99007850967281</v>
      </c>
    </row>
    <row r="40" spans="1:7" ht="93.6" x14ac:dyDescent="0.3">
      <c r="A40" s="2" t="s">
        <v>554</v>
      </c>
      <c r="B40" s="3" t="s">
        <v>555</v>
      </c>
      <c r="C40" s="29">
        <v>-9371880.9600000009</v>
      </c>
      <c r="D40" s="14">
        <v>-20068000</v>
      </c>
      <c r="E40" s="14">
        <v>-18112978.34</v>
      </c>
      <c r="F40" s="17">
        <f t="shared" si="0"/>
        <v>90.258014450867051</v>
      </c>
      <c r="G40" s="40">
        <f t="shared" si="1"/>
        <v>193.26940255971837</v>
      </c>
    </row>
    <row r="41" spans="1:7" x14ac:dyDescent="0.3">
      <c r="A41" s="19" t="s">
        <v>207</v>
      </c>
      <c r="B41" s="20" t="s">
        <v>69</v>
      </c>
      <c r="C41" s="28">
        <f>C42+C50+C52</f>
        <v>1851977700.3600001</v>
      </c>
      <c r="D41" s="13">
        <f>D42+D50+D52</f>
        <v>3188698000</v>
      </c>
      <c r="E41" s="13">
        <f>E42+E50+E52</f>
        <v>2765116772.5499997</v>
      </c>
      <c r="F41" s="18">
        <f t="shared" si="0"/>
        <v>86.716169814450907</v>
      </c>
      <c r="G41" s="41">
        <f t="shared" si="1"/>
        <v>149.30615914071197</v>
      </c>
    </row>
    <row r="42" spans="1:7" ht="18" customHeight="1" x14ac:dyDescent="0.3">
      <c r="A42" s="2" t="s">
        <v>208</v>
      </c>
      <c r="B42" s="8" t="s">
        <v>70</v>
      </c>
      <c r="C42" s="38">
        <f t="shared" ref="C42:D42" si="3">C43+C46+C49</f>
        <v>1851930458.1100001</v>
      </c>
      <c r="D42" s="38">
        <f t="shared" si="3"/>
        <v>3174208000</v>
      </c>
      <c r="E42" s="14">
        <f>E43+E46+E49</f>
        <v>2743354019.71</v>
      </c>
      <c r="F42" s="17">
        <f t="shared" si="0"/>
        <v>86.426409980379361</v>
      </c>
      <c r="G42" s="40">
        <f t="shared" si="1"/>
        <v>148.13482912904558</v>
      </c>
    </row>
    <row r="43" spans="1:7" ht="31.2" x14ac:dyDescent="0.3">
      <c r="A43" s="2" t="s">
        <v>209</v>
      </c>
      <c r="B43" s="8" t="s">
        <v>71</v>
      </c>
      <c r="C43" s="38">
        <f t="shared" ref="C43:D43" si="4">C44+C45</f>
        <v>1301389764.6700001</v>
      </c>
      <c r="D43" s="38">
        <f t="shared" si="4"/>
        <v>2250430000</v>
      </c>
      <c r="E43" s="14">
        <f>E44+E45</f>
        <v>1832306570.77</v>
      </c>
      <c r="F43" s="17">
        <f t="shared" si="0"/>
        <v>81.42028726821097</v>
      </c>
      <c r="G43" s="40">
        <f t="shared" si="1"/>
        <v>140.79614121097893</v>
      </c>
    </row>
    <row r="44" spans="1:7" ht="31.2" x14ac:dyDescent="0.3">
      <c r="A44" s="2" t="s">
        <v>210</v>
      </c>
      <c r="B44" s="8" t="s">
        <v>71</v>
      </c>
      <c r="C44" s="29">
        <v>1301382566.4300001</v>
      </c>
      <c r="D44" s="14">
        <v>2250430000</v>
      </c>
      <c r="E44" s="14">
        <v>1832548574.1900001</v>
      </c>
      <c r="F44" s="17">
        <f t="shared" si="0"/>
        <v>81.431040920624071</v>
      </c>
      <c r="G44" s="40">
        <f t="shared" si="1"/>
        <v>140.81551585688703</v>
      </c>
    </row>
    <row r="45" spans="1:7" ht="33" customHeight="1" x14ac:dyDescent="0.3">
      <c r="A45" s="2" t="s">
        <v>373</v>
      </c>
      <c r="B45" s="15" t="s">
        <v>374</v>
      </c>
      <c r="C45" s="29">
        <v>7198.24</v>
      </c>
      <c r="D45" s="14">
        <v>0</v>
      </c>
      <c r="E45" s="14">
        <v>-242003.42</v>
      </c>
      <c r="F45" s="17"/>
      <c r="G45" s="40"/>
    </row>
    <row r="46" spans="1:7" ht="31.2" x14ac:dyDescent="0.3">
      <c r="A46" s="2" t="s">
        <v>211</v>
      </c>
      <c r="B46" s="8" t="s">
        <v>72</v>
      </c>
      <c r="C46" s="38">
        <f t="shared" ref="C46:D46" si="5">C47+C48</f>
        <v>550446941.75</v>
      </c>
      <c r="D46" s="38">
        <f t="shared" si="5"/>
        <v>923778000</v>
      </c>
      <c r="E46" s="14">
        <f>E47+E48</f>
        <v>911100541.99000001</v>
      </c>
      <c r="F46" s="17">
        <f t="shared" si="0"/>
        <v>98.627651014637721</v>
      </c>
      <c r="G46" s="40">
        <f t="shared" si="1"/>
        <v>165.5201387972831</v>
      </c>
    </row>
    <row r="47" spans="1:7" ht="48.75" customHeight="1" x14ac:dyDescent="0.3">
      <c r="A47" s="2" t="s">
        <v>212</v>
      </c>
      <c r="B47" s="8" t="s">
        <v>73</v>
      </c>
      <c r="C47" s="29">
        <v>550446764.32000005</v>
      </c>
      <c r="D47" s="14">
        <v>923778000</v>
      </c>
      <c r="E47" s="14">
        <v>911288449.08000004</v>
      </c>
      <c r="F47" s="17">
        <f t="shared" si="0"/>
        <v>98.647992166949209</v>
      </c>
      <c r="G47" s="40">
        <f t="shared" si="1"/>
        <v>165.55432934659348</v>
      </c>
    </row>
    <row r="48" spans="1:7" ht="46.8" x14ac:dyDescent="0.3">
      <c r="A48" s="2" t="s">
        <v>375</v>
      </c>
      <c r="B48" s="15" t="s">
        <v>376</v>
      </c>
      <c r="C48" s="29">
        <v>177.43</v>
      </c>
      <c r="D48" s="14">
        <v>0</v>
      </c>
      <c r="E48" s="14">
        <v>-187907.09</v>
      </c>
      <c r="F48" s="17"/>
      <c r="G48" s="40"/>
    </row>
    <row r="49" spans="1:7" ht="31.2" x14ac:dyDescent="0.3">
      <c r="A49" s="2" t="s">
        <v>377</v>
      </c>
      <c r="B49" s="15" t="s">
        <v>380</v>
      </c>
      <c r="C49" s="29">
        <v>93751.69</v>
      </c>
      <c r="D49" s="14">
        <v>0</v>
      </c>
      <c r="E49" s="14">
        <v>-53093.05</v>
      </c>
      <c r="F49" s="17"/>
      <c r="G49" s="40"/>
    </row>
    <row r="50" spans="1:7" x14ac:dyDescent="0.3">
      <c r="A50" s="2" t="s">
        <v>378</v>
      </c>
      <c r="B50" s="15" t="s">
        <v>381</v>
      </c>
      <c r="C50" s="29">
        <f t="shared" ref="C50:D50" si="6">C51</f>
        <v>-18.34</v>
      </c>
      <c r="D50" s="29">
        <f t="shared" si="6"/>
        <v>0</v>
      </c>
      <c r="E50" s="14">
        <f>E51</f>
        <v>-6823.53</v>
      </c>
      <c r="F50" s="17"/>
      <c r="G50" s="40">
        <f t="shared" si="1"/>
        <v>37205.725190839694</v>
      </c>
    </row>
    <row r="51" spans="1:7" ht="31.2" x14ac:dyDescent="0.3">
      <c r="A51" s="2" t="s">
        <v>379</v>
      </c>
      <c r="B51" s="15" t="s">
        <v>382</v>
      </c>
      <c r="C51" s="29">
        <v>-18.34</v>
      </c>
      <c r="D51" s="14">
        <v>0</v>
      </c>
      <c r="E51" s="14">
        <v>-6823.53</v>
      </c>
      <c r="F51" s="17"/>
      <c r="G51" s="40">
        <f t="shared" si="1"/>
        <v>37205.725190839694</v>
      </c>
    </row>
    <row r="52" spans="1:7" x14ac:dyDescent="0.3">
      <c r="A52" s="2" t="s">
        <v>721</v>
      </c>
      <c r="B52" s="15" t="s">
        <v>720</v>
      </c>
      <c r="C52" s="29">
        <v>47260.59</v>
      </c>
      <c r="D52" s="14">
        <v>14490000</v>
      </c>
      <c r="E52" s="14">
        <v>21769576.370000001</v>
      </c>
      <c r="F52" s="17">
        <f t="shared" si="0"/>
        <v>150.23862229123534</v>
      </c>
      <c r="G52" s="40">
        <f t="shared" si="1"/>
        <v>46062.853574193636</v>
      </c>
    </row>
    <row r="53" spans="1:7" x14ac:dyDescent="0.3">
      <c r="A53" s="19" t="s">
        <v>213</v>
      </c>
      <c r="B53" s="20" t="s">
        <v>74</v>
      </c>
      <c r="C53" s="28">
        <f>C54+C57+C60</f>
        <v>2291711460.5800004</v>
      </c>
      <c r="D53" s="13">
        <f>D54+D57+D60</f>
        <v>3911550000</v>
      </c>
      <c r="E53" s="13">
        <f>E54+E57+E60</f>
        <v>2883836909.9900002</v>
      </c>
      <c r="F53" s="18">
        <f t="shared" si="0"/>
        <v>73.726193196814577</v>
      </c>
      <c r="G53" s="41">
        <f t="shared" si="1"/>
        <v>125.83769639394922</v>
      </c>
    </row>
    <row r="54" spans="1:7" x14ac:dyDescent="0.3">
      <c r="A54" s="2" t="s">
        <v>214</v>
      </c>
      <c r="B54" s="3" t="s">
        <v>75</v>
      </c>
      <c r="C54" s="29">
        <f>SUM(C55:C56)</f>
        <v>1930011855</v>
      </c>
      <c r="D54" s="14">
        <f>SUM(D55:D56)</f>
        <v>2773039000</v>
      </c>
      <c r="E54" s="14">
        <f>SUM(E55:E56)</f>
        <v>2501200345.4200001</v>
      </c>
      <c r="F54" s="17">
        <f t="shared" si="0"/>
        <v>90.197085054339297</v>
      </c>
      <c r="G54" s="40">
        <f t="shared" si="1"/>
        <v>129.59507678360868</v>
      </c>
    </row>
    <row r="55" spans="1:7" ht="31.2" x14ac:dyDescent="0.3">
      <c r="A55" s="2" t="s">
        <v>215</v>
      </c>
      <c r="B55" s="3" t="s">
        <v>76</v>
      </c>
      <c r="C55" s="29">
        <v>1886017678.0799999</v>
      </c>
      <c r="D55" s="14">
        <v>2711559000</v>
      </c>
      <c r="E55" s="14">
        <v>2461792818.4200001</v>
      </c>
      <c r="F55" s="17">
        <f t="shared" si="0"/>
        <v>90.78883470431586</v>
      </c>
      <c r="G55" s="40">
        <f t="shared" si="1"/>
        <v>130.52861842345771</v>
      </c>
    </row>
    <row r="56" spans="1:7" ht="31.2" x14ac:dyDescent="0.3">
      <c r="A56" s="2" t="s">
        <v>216</v>
      </c>
      <c r="B56" s="3" t="s">
        <v>77</v>
      </c>
      <c r="C56" s="29">
        <v>43994176.920000002</v>
      </c>
      <c r="D56" s="14">
        <v>61480000</v>
      </c>
      <c r="E56" s="14">
        <v>39407527</v>
      </c>
      <c r="F56" s="17">
        <f t="shared" si="0"/>
        <v>64.098124593363693</v>
      </c>
      <c r="G56" s="40">
        <f t="shared" si="1"/>
        <v>89.574415886128591</v>
      </c>
    </row>
    <row r="57" spans="1:7" x14ac:dyDescent="0.3">
      <c r="A57" s="2" t="s">
        <v>217</v>
      </c>
      <c r="B57" s="3" t="s">
        <v>78</v>
      </c>
      <c r="C57" s="29">
        <f>SUM(C58:C59)</f>
        <v>329264117.31999999</v>
      </c>
      <c r="D57" s="14">
        <f>SUM(D58:D59)</f>
        <v>1092455000</v>
      </c>
      <c r="E57" s="14">
        <f>SUM(E58:E59)</f>
        <v>352780564.57000005</v>
      </c>
      <c r="F57" s="17">
        <f t="shared" si="0"/>
        <v>32.292457315861981</v>
      </c>
      <c r="G57" s="40">
        <f t="shared" si="1"/>
        <v>107.14212269512056</v>
      </c>
    </row>
    <row r="58" spans="1:7" x14ac:dyDescent="0.3">
      <c r="A58" s="2" t="s">
        <v>218</v>
      </c>
      <c r="B58" s="3" t="s">
        <v>79</v>
      </c>
      <c r="C58" s="29">
        <v>174575295.53999999</v>
      </c>
      <c r="D58" s="14">
        <v>199249000</v>
      </c>
      <c r="E58" s="14">
        <v>196043803.96000001</v>
      </c>
      <c r="F58" s="17">
        <f t="shared" si="0"/>
        <v>98.391361542592435</v>
      </c>
      <c r="G58" s="40">
        <f t="shared" si="1"/>
        <v>112.29756384120284</v>
      </c>
    </row>
    <row r="59" spans="1:7" x14ac:dyDescent="0.3">
      <c r="A59" s="2" t="s">
        <v>219</v>
      </c>
      <c r="B59" s="3" t="s">
        <v>80</v>
      </c>
      <c r="C59" s="29">
        <v>154688821.78</v>
      </c>
      <c r="D59" s="14">
        <v>893206000</v>
      </c>
      <c r="E59" s="14">
        <v>156736760.61000001</v>
      </c>
      <c r="F59" s="17">
        <f t="shared" si="0"/>
        <v>17.547660966227276</v>
      </c>
      <c r="G59" s="40">
        <f t="shared" si="1"/>
        <v>101.32390873912829</v>
      </c>
    </row>
    <row r="60" spans="1:7" x14ac:dyDescent="0.3">
      <c r="A60" s="2" t="s">
        <v>220</v>
      </c>
      <c r="B60" s="3" t="s">
        <v>81</v>
      </c>
      <c r="C60" s="29">
        <v>32435488.260000002</v>
      </c>
      <c r="D60" s="14">
        <v>46056000</v>
      </c>
      <c r="E60" s="14">
        <v>29856000</v>
      </c>
      <c r="F60" s="17">
        <f t="shared" si="0"/>
        <v>64.825429911412186</v>
      </c>
      <c r="G60" s="40">
        <f t="shared" si="1"/>
        <v>92.047327176569524</v>
      </c>
    </row>
    <row r="61" spans="1:7" ht="31.2" x14ac:dyDescent="0.3">
      <c r="A61" s="19" t="s">
        <v>221</v>
      </c>
      <c r="B61" s="20" t="s">
        <v>82</v>
      </c>
      <c r="C61" s="28">
        <f>C62+C65</f>
        <v>13216712.419999998</v>
      </c>
      <c r="D61" s="13">
        <f>D62+D65</f>
        <v>20310000</v>
      </c>
      <c r="E61" s="13">
        <f>E62+E65</f>
        <v>16511076.189999999</v>
      </c>
      <c r="F61" s="18">
        <f t="shared" si="0"/>
        <v>81.295303741999021</v>
      </c>
      <c r="G61" s="41">
        <f t="shared" si="1"/>
        <v>124.92574299350612</v>
      </c>
    </row>
    <row r="62" spans="1:7" x14ac:dyDescent="0.3">
      <c r="A62" s="2" t="s">
        <v>222</v>
      </c>
      <c r="B62" s="3" t="s">
        <v>83</v>
      </c>
      <c r="C62" s="29">
        <f>SUM(C63:C64)</f>
        <v>12598909.129999999</v>
      </c>
      <c r="D62" s="14">
        <f>SUM(D63:D64)</f>
        <v>19721000</v>
      </c>
      <c r="E62" s="14">
        <f>SUM(E63:E64)</f>
        <v>15827942.34</v>
      </c>
      <c r="F62" s="17">
        <f t="shared" si="0"/>
        <v>80.259329344353731</v>
      </c>
      <c r="G62" s="40">
        <f t="shared" si="1"/>
        <v>125.62946662033747</v>
      </c>
    </row>
    <row r="63" spans="1:7" x14ac:dyDescent="0.3">
      <c r="A63" s="2" t="s">
        <v>223</v>
      </c>
      <c r="B63" s="3" t="s">
        <v>84</v>
      </c>
      <c r="C63" s="29">
        <v>7746661.3099999996</v>
      </c>
      <c r="D63" s="14">
        <v>12897000</v>
      </c>
      <c r="E63" s="14">
        <v>11193297.17</v>
      </c>
      <c r="F63" s="17">
        <f t="shared" si="0"/>
        <v>86.789929208343025</v>
      </c>
      <c r="G63" s="40">
        <f t="shared" si="1"/>
        <v>144.49188782205843</v>
      </c>
    </row>
    <row r="64" spans="1:7" ht="46.8" x14ac:dyDescent="0.3">
      <c r="A64" s="2" t="s">
        <v>224</v>
      </c>
      <c r="B64" s="3" t="s">
        <v>725</v>
      </c>
      <c r="C64" s="29">
        <v>4852247.82</v>
      </c>
      <c r="D64" s="14">
        <v>6824000</v>
      </c>
      <c r="E64" s="14">
        <v>4634645.17</v>
      </c>
      <c r="F64" s="17">
        <f t="shared" si="0"/>
        <v>67.916840123094957</v>
      </c>
      <c r="G64" s="40">
        <f t="shared" si="1"/>
        <v>95.515425879463834</v>
      </c>
    </row>
    <row r="65" spans="1:7" ht="31.2" x14ac:dyDescent="0.3">
      <c r="A65" s="2" t="s">
        <v>225</v>
      </c>
      <c r="B65" s="3" t="s">
        <v>85</v>
      </c>
      <c r="C65" s="29">
        <f>C66</f>
        <v>617803.29</v>
      </c>
      <c r="D65" s="14">
        <f>D66</f>
        <v>589000</v>
      </c>
      <c r="E65" s="14">
        <f>E66</f>
        <v>683133.85</v>
      </c>
      <c r="F65" s="17">
        <f t="shared" si="0"/>
        <v>115.98197792869269</v>
      </c>
      <c r="G65" s="40">
        <f t="shared" si="1"/>
        <v>110.57465394850843</v>
      </c>
    </row>
    <row r="66" spans="1:7" x14ac:dyDescent="0.3">
      <c r="A66" s="2" t="s">
        <v>226</v>
      </c>
      <c r="B66" s="3" t="s">
        <v>86</v>
      </c>
      <c r="C66" s="29">
        <v>617803.29</v>
      </c>
      <c r="D66" s="14">
        <v>589000</v>
      </c>
      <c r="E66" s="14">
        <v>683133.85</v>
      </c>
      <c r="F66" s="17">
        <f t="shared" si="0"/>
        <v>115.98197792869269</v>
      </c>
      <c r="G66" s="40">
        <f t="shared" si="1"/>
        <v>110.57465394850843</v>
      </c>
    </row>
    <row r="67" spans="1:7" x14ac:dyDescent="0.3">
      <c r="A67" s="19" t="s">
        <v>227</v>
      </c>
      <c r="B67" s="20" t="s">
        <v>87</v>
      </c>
      <c r="C67" s="28">
        <f>C70+C71</f>
        <v>127259664.97</v>
      </c>
      <c r="D67" s="13">
        <f>D70+D71</f>
        <v>181811000</v>
      </c>
      <c r="E67" s="13">
        <f>E68+E70+E71</f>
        <v>109959192.17999999</v>
      </c>
      <c r="F67" s="18">
        <f t="shared" si="0"/>
        <v>60.479944656813942</v>
      </c>
      <c r="G67" s="41">
        <f t="shared" si="1"/>
        <v>86.405376130702223</v>
      </c>
    </row>
    <row r="68" spans="1:7" ht="50.4" customHeight="1" x14ac:dyDescent="0.3">
      <c r="A68" s="2" t="s">
        <v>728</v>
      </c>
      <c r="B68" s="3" t="s">
        <v>726</v>
      </c>
      <c r="C68" s="29">
        <f t="shared" ref="C68:D68" si="7">C69</f>
        <v>0</v>
      </c>
      <c r="D68" s="29">
        <f t="shared" si="7"/>
        <v>0</v>
      </c>
      <c r="E68" s="14">
        <f>E69</f>
        <v>40157.96</v>
      </c>
      <c r="F68" s="17"/>
      <c r="G68" s="40"/>
    </row>
    <row r="69" spans="1:7" ht="37.799999999999997" customHeight="1" x14ac:dyDescent="0.3">
      <c r="A69" s="2" t="s">
        <v>729</v>
      </c>
      <c r="B69" s="3" t="s">
        <v>727</v>
      </c>
      <c r="C69" s="29">
        <v>0</v>
      </c>
      <c r="D69" s="14">
        <v>0</v>
      </c>
      <c r="E69" s="14">
        <v>40157.96</v>
      </c>
      <c r="F69" s="17"/>
      <c r="G69" s="40"/>
    </row>
    <row r="70" spans="1:7" ht="62.4" x14ac:dyDescent="0.3">
      <c r="A70" s="2" t="s">
        <v>228</v>
      </c>
      <c r="B70" s="3" t="s">
        <v>88</v>
      </c>
      <c r="C70" s="29">
        <v>588150.5</v>
      </c>
      <c r="D70" s="14">
        <v>917000</v>
      </c>
      <c r="E70" s="14">
        <v>659475</v>
      </c>
      <c r="F70" s="17">
        <f t="shared" si="0"/>
        <v>71.916575790621593</v>
      </c>
      <c r="G70" s="40">
        <f t="shared" ref="G69:G132" si="8">E70/C70*100</f>
        <v>112.12691309452258</v>
      </c>
    </row>
    <row r="71" spans="1:7" ht="31.2" x14ac:dyDescent="0.3">
      <c r="A71" s="2" t="s">
        <v>229</v>
      </c>
      <c r="B71" s="3" t="s">
        <v>89</v>
      </c>
      <c r="C71" s="29">
        <f>C72+C73+C74+C76+C77+C78+C79+C82+C84+C85+C87+C88+C89+C90+C91+C81</f>
        <v>126671514.47</v>
      </c>
      <c r="D71" s="29">
        <f>D72+D73+D74+D76+D77+D78+D79+D82+D84+D87+D88+D89+D90+D91+D81</f>
        <v>180894000</v>
      </c>
      <c r="E71" s="14">
        <f>E72+E73+E74+E76+E77+E78+E79+E82+E84+E87+E88+E89+E90+E91+E81</f>
        <v>109259559.22</v>
      </c>
      <c r="F71" s="17">
        <f t="shared" si="0"/>
        <v>60.399769599876173</v>
      </c>
      <c r="G71" s="40">
        <f t="shared" si="8"/>
        <v>86.254245618794016</v>
      </c>
    </row>
    <row r="72" spans="1:7" ht="68.400000000000006" customHeight="1" x14ac:dyDescent="0.3">
      <c r="A72" s="2" t="s">
        <v>230</v>
      </c>
      <c r="B72" s="3" t="s">
        <v>90</v>
      </c>
      <c r="C72" s="29">
        <v>-4140</v>
      </c>
      <c r="D72" s="14">
        <v>5000</v>
      </c>
      <c r="E72" s="14">
        <v>8170</v>
      </c>
      <c r="F72" s="17">
        <f t="shared" si="0"/>
        <v>163.39999999999998</v>
      </c>
      <c r="G72" s="40"/>
    </row>
    <row r="73" spans="1:7" ht="31.2" x14ac:dyDescent="0.3">
      <c r="A73" s="2" t="s">
        <v>231</v>
      </c>
      <c r="B73" s="3" t="s">
        <v>91</v>
      </c>
      <c r="C73" s="29">
        <v>96674404.5</v>
      </c>
      <c r="D73" s="14">
        <v>113276000</v>
      </c>
      <c r="E73" s="14">
        <v>63592328.890000001</v>
      </c>
      <c r="F73" s="17">
        <f t="shared" si="0"/>
        <v>56.139278302553052</v>
      </c>
      <c r="G73" s="40">
        <f t="shared" si="8"/>
        <v>65.779902362884485</v>
      </c>
    </row>
    <row r="74" spans="1:7" ht="46.8" x14ac:dyDescent="0.3">
      <c r="A74" s="2" t="s">
        <v>232</v>
      </c>
      <c r="B74" s="3" t="s">
        <v>92</v>
      </c>
      <c r="C74" s="29">
        <f>C75</f>
        <v>9915685</v>
      </c>
      <c r="D74" s="14">
        <f>D75</f>
        <v>40210000</v>
      </c>
      <c r="E74" s="14">
        <f>E75</f>
        <v>24620510.829999998</v>
      </c>
      <c r="F74" s="17">
        <f t="shared" si="0"/>
        <v>61.229820517284253</v>
      </c>
      <c r="G74" s="40">
        <f t="shared" si="8"/>
        <v>248.29863826856138</v>
      </c>
    </row>
    <row r="75" spans="1:7" ht="62.4" x14ac:dyDescent="0.3">
      <c r="A75" s="2" t="s">
        <v>233</v>
      </c>
      <c r="B75" s="3" t="s">
        <v>93</v>
      </c>
      <c r="C75" s="29">
        <v>9915685</v>
      </c>
      <c r="D75" s="14">
        <v>40210000</v>
      </c>
      <c r="E75" s="14">
        <v>24620510.829999998</v>
      </c>
      <c r="F75" s="17">
        <f t="shared" si="0"/>
        <v>61.229820517284253</v>
      </c>
      <c r="G75" s="40">
        <f t="shared" si="8"/>
        <v>248.29863826856138</v>
      </c>
    </row>
    <row r="76" spans="1:7" ht="31.2" x14ac:dyDescent="0.3">
      <c r="A76" s="2" t="s">
        <v>234</v>
      </c>
      <c r="B76" s="3" t="s">
        <v>94</v>
      </c>
      <c r="C76" s="29">
        <v>2820505</v>
      </c>
      <c r="D76" s="14">
        <v>4868000</v>
      </c>
      <c r="E76" s="14">
        <v>3431330</v>
      </c>
      <c r="F76" s="17">
        <f t="shared" si="0"/>
        <v>70.487469186524237</v>
      </c>
      <c r="G76" s="40">
        <f t="shared" si="8"/>
        <v>121.65658277507043</v>
      </c>
    </row>
    <row r="77" spans="1:7" ht="62.4" x14ac:dyDescent="0.3">
      <c r="A77" s="2" t="s">
        <v>235</v>
      </c>
      <c r="B77" s="3" t="s">
        <v>95</v>
      </c>
      <c r="C77" s="29">
        <v>78350</v>
      </c>
      <c r="D77" s="14">
        <v>146000</v>
      </c>
      <c r="E77" s="14">
        <v>65900</v>
      </c>
      <c r="F77" s="17">
        <f t="shared" si="0"/>
        <v>45.136986301369866</v>
      </c>
      <c r="G77" s="40">
        <f t="shared" si="8"/>
        <v>84.109763880025525</v>
      </c>
    </row>
    <row r="78" spans="1:7" ht="31.2" x14ac:dyDescent="0.3">
      <c r="A78" s="2" t="s">
        <v>236</v>
      </c>
      <c r="B78" s="8" t="s">
        <v>96</v>
      </c>
      <c r="C78" s="29">
        <v>10500</v>
      </c>
      <c r="D78" s="14">
        <v>20000</v>
      </c>
      <c r="E78" s="14">
        <v>0</v>
      </c>
      <c r="F78" s="17">
        <f t="shared" si="0"/>
        <v>0</v>
      </c>
      <c r="G78" s="40">
        <f t="shared" si="8"/>
        <v>0</v>
      </c>
    </row>
    <row r="79" spans="1:7" ht="93.6" x14ac:dyDescent="0.3">
      <c r="A79" s="2" t="s">
        <v>237</v>
      </c>
      <c r="B79" s="8" t="s">
        <v>97</v>
      </c>
      <c r="C79" s="29">
        <v>8000</v>
      </c>
      <c r="D79" s="14">
        <v>20000</v>
      </c>
      <c r="E79" s="14">
        <v>12000</v>
      </c>
      <c r="F79" s="17">
        <f t="shared" si="0"/>
        <v>60</v>
      </c>
      <c r="G79" s="40">
        <f t="shared" si="8"/>
        <v>150</v>
      </c>
    </row>
    <row r="80" spans="1:7" ht="62.4" x14ac:dyDescent="0.3">
      <c r="A80" s="2" t="s">
        <v>238</v>
      </c>
      <c r="B80" s="3" t="s">
        <v>98</v>
      </c>
      <c r="C80" s="29">
        <f>SUM(C81:C82)</f>
        <v>15941759.970000001</v>
      </c>
      <c r="D80" s="14">
        <f>SUM(D81:D82)</f>
        <v>20848000</v>
      </c>
      <c r="E80" s="14">
        <f>SUM(E81:E82)</f>
        <v>16504904.5</v>
      </c>
      <c r="F80" s="17">
        <f t="shared" si="0"/>
        <v>79.167807463545657</v>
      </c>
      <c r="G80" s="40">
        <f t="shared" si="8"/>
        <v>103.53251166157158</v>
      </c>
    </row>
    <row r="81" spans="1:7" ht="62.4" x14ac:dyDescent="0.3">
      <c r="A81" s="2" t="s">
        <v>239</v>
      </c>
      <c r="B81" s="3" t="s">
        <v>99</v>
      </c>
      <c r="C81" s="29">
        <v>6759049.8300000001</v>
      </c>
      <c r="D81" s="14">
        <v>8548000</v>
      </c>
      <c r="E81" s="14">
        <v>6049475.5</v>
      </c>
      <c r="F81" s="17">
        <f t="shared" ref="F81:F142" si="9">E81/D81*100</f>
        <v>70.770653954141309</v>
      </c>
      <c r="G81" s="40">
        <f t="shared" si="8"/>
        <v>89.501862719659812</v>
      </c>
    </row>
    <row r="82" spans="1:7" ht="140.4" x14ac:dyDescent="0.3">
      <c r="A82" s="2" t="s">
        <v>240</v>
      </c>
      <c r="B82" s="3" t="s">
        <v>100</v>
      </c>
      <c r="C82" s="29">
        <v>9182710.1400000006</v>
      </c>
      <c r="D82" s="14">
        <v>12300000</v>
      </c>
      <c r="E82" s="14">
        <v>10455429</v>
      </c>
      <c r="F82" s="17">
        <f t="shared" si="9"/>
        <v>85.003487804878048</v>
      </c>
      <c r="G82" s="40">
        <f t="shared" si="8"/>
        <v>113.85994810460171</v>
      </c>
    </row>
    <row r="83" spans="1:7" ht="46.8" x14ac:dyDescent="0.3">
      <c r="A83" s="2" t="s">
        <v>241</v>
      </c>
      <c r="B83" s="3" t="s">
        <v>101</v>
      </c>
      <c r="C83" s="29">
        <f>C84</f>
        <v>94400</v>
      </c>
      <c r="D83" s="14">
        <f>D84</f>
        <v>191000</v>
      </c>
      <c r="E83" s="14">
        <f>E84</f>
        <v>134400</v>
      </c>
      <c r="F83" s="17">
        <f t="shared" si="9"/>
        <v>70.366492146596855</v>
      </c>
      <c r="G83" s="40">
        <f t="shared" si="8"/>
        <v>142.37288135593221</v>
      </c>
    </row>
    <row r="84" spans="1:7" ht="78" x14ac:dyDescent="0.3">
      <c r="A84" s="2" t="s">
        <v>242</v>
      </c>
      <c r="B84" s="3" t="s">
        <v>102</v>
      </c>
      <c r="C84" s="29">
        <v>94400</v>
      </c>
      <c r="D84" s="14">
        <v>191000</v>
      </c>
      <c r="E84" s="14">
        <v>134400</v>
      </c>
      <c r="F84" s="17">
        <f t="shared" si="9"/>
        <v>70.366492146596855</v>
      </c>
      <c r="G84" s="40">
        <f t="shared" si="8"/>
        <v>142.37288135593221</v>
      </c>
    </row>
    <row r="85" spans="1:7" s="34" customFormat="1" ht="31.2" x14ac:dyDescent="0.3">
      <c r="A85" s="32" t="s">
        <v>934</v>
      </c>
      <c r="B85" s="33" t="s">
        <v>935</v>
      </c>
      <c r="C85" s="38">
        <f>C86</f>
        <v>-42000</v>
      </c>
      <c r="D85" s="38">
        <v>0</v>
      </c>
      <c r="E85" s="38">
        <v>0</v>
      </c>
      <c r="F85" s="40"/>
      <c r="G85" s="40">
        <f t="shared" si="8"/>
        <v>0</v>
      </c>
    </row>
    <row r="86" spans="1:7" s="34" customFormat="1" ht="62.4" x14ac:dyDescent="0.3">
      <c r="A86" s="32" t="s">
        <v>936</v>
      </c>
      <c r="B86" s="33" t="s">
        <v>937</v>
      </c>
      <c r="C86" s="38">
        <v>-42000</v>
      </c>
      <c r="D86" s="38">
        <v>0</v>
      </c>
      <c r="E86" s="38">
        <v>0</v>
      </c>
      <c r="F86" s="40"/>
      <c r="G86" s="40">
        <f t="shared" si="8"/>
        <v>0</v>
      </c>
    </row>
    <row r="87" spans="1:7" ht="31.2" x14ac:dyDescent="0.3">
      <c r="A87" s="2" t="s">
        <v>533</v>
      </c>
      <c r="B87" s="3" t="s">
        <v>534</v>
      </c>
      <c r="C87" s="29">
        <v>46050</v>
      </c>
      <c r="D87" s="14">
        <v>55000</v>
      </c>
      <c r="E87" s="14">
        <v>78015</v>
      </c>
      <c r="F87" s="17">
        <f t="shared" si="9"/>
        <v>141.84545454545454</v>
      </c>
      <c r="G87" s="40">
        <f t="shared" si="8"/>
        <v>169.41368078175896</v>
      </c>
    </row>
    <row r="88" spans="1:7" ht="31.2" x14ac:dyDescent="0.3">
      <c r="A88" s="2" t="s">
        <v>243</v>
      </c>
      <c r="B88" s="3" t="s">
        <v>103</v>
      </c>
      <c r="C88" s="29">
        <v>30000</v>
      </c>
      <c r="D88" s="14">
        <v>30000</v>
      </c>
      <c r="E88" s="14">
        <v>65000</v>
      </c>
      <c r="F88" s="17">
        <f t="shared" si="9"/>
        <v>216.66666666666666</v>
      </c>
      <c r="G88" s="40">
        <f t="shared" si="8"/>
        <v>216.66666666666666</v>
      </c>
    </row>
    <row r="89" spans="1:7" ht="62.4" x14ac:dyDescent="0.3">
      <c r="A89" s="2" t="s">
        <v>244</v>
      </c>
      <c r="B89" s="3" t="s">
        <v>104</v>
      </c>
      <c r="C89" s="29">
        <v>668000</v>
      </c>
      <c r="D89" s="14">
        <v>870000</v>
      </c>
      <c r="E89" s="14">
        <v>327000</v>
      </c>
      <c r="F89" s="17">
        <f t="shared" si="9"/>
        <v>37.586206896551722</v>
      </c>
      <c r="G89" s="40">
        <f t="shared" si="8"/>
        <v>48.952095808383234</v>
      </c>
    </row>
    <row r="90" spans="1:7" ht="66" customHeight="1" x14ac:dyDescent="0.3">
      <c r="A90" s="2" t="s">
        <v>245</v>
      </c>
      <c r="B90" s="3" t="s">
        <v>105</v>
      </c>
      <c r="C90" s="29">
        <v>70000</v>
      </c>
      <c r="D90" s="14">
        <v>55000</v>
      </c>
      <c r="E90" s="14">
        <v>135000</v>
      </c>
      <c r="F90" s="17">
        <f t="shared" si="9"/>
        <v>245.45454545454547</v>
      </c>
      <c r="G90" s="40">
        <f t="shared" si="8"/>
        <v>192.85714285714286</v>
      </c>
    </row>
    <row r="91" spans="1:7" ht="46.8" x14ac:dyDescent="0.3">
      <c r="A91" s="2" t="s">
        <v>246</v>
      </c>
      <c r="B91" s="8" t="s">
        <v>106</v>
      </c>
      <c r="C91" s="29">
        <v>360000</v>
      </c>
      <c r="D91" s="14">
        <v>300000</v>
      </c>
      <c r="E91" s="14">
        <v>285000</v>
      </c>
      <c r="F91" s="17">
        <f t="shared" si="9"/>
        <v>95</v>
      </c>
      <c r="G91" s="40">
        <f t="shared" si="8"/>
        <v>79.166666666666657</v>
      </c>
    </row>
    <row r="92" spans="1:7" ht="31.2" x14ac:dyDescent="0.3">
      <c r="A92" s="19" t="s">
        <v>389</v>
      </c>
      <c r="B92" s="16" t="s">
        <v>383</v>
      </c>
      <c r="C92" s="28">
        <f t="shared" ref="C92:D92" si="10">C93+C96+C101+C106+C108</f>
        <v>15609.17</v>
      </c>
      <c r="D92" s="28">
        <f t="shared" si="10"/>
        <v>0</v>
      </c>
      <c r="E92" s="13">
        <f>E93+E96+E101+E106+E108</f>
        <v>-47591.350000000006</v>
      </c>
      <c r="F92" s="18"/>
      <c r="G92" s="40"/>
    </row>
    <row r="93" spans="1:7" ht="31.2" x14ac:dyDescent="0.3">
      <c r="A93" s="2" t="s">
        <v>390</v>
      </c>
      <c r="B93" s="15" t="s">
        <v>384</v>
      </c>
      <c r="C93" s="29">
        <f t="shared" ref="C93:D93" si="11">C94+C95</f>
        <v>4968.32</v>
      </c>
      <c r="D93" s="29">
        <f t="shared" si="11"/>
        <v>0</v>
      </c>
      <c r="E93" s="14">
        <f>E94+E95</f>
        <v>15399.11</v>
      </c>
      <c r="F93" s="17"/>
      <c r="G93" s="40">
        <f t="shared" si="8"/>
        <v>309.94601796985705</v>
      </c>
    </row>
    <row r="94" spans="1:7" ht="31.2" x14ac:dyDescent="0.3">
      <c r="A94" s="2" t="s">
        <v>391</v>
      </c>
      <c r="B94" s="15" t="s">
        <v>385</v>
      </c>
      <c r="C94" s="29">
        <v>1397.71</v>
      </c>
      <c r="D94" s="14">
        <v>0</v>
      </c>
      <c r="E94" s="14">
        <v>21227.59</v>
      </c>
      <c r="F94" s="17"/>
      <c r="G94" s="40">
        <f t="shared" si="8"/>
        <v>1518.7406543560537</v>
      </c>
    </row>
    <row r="95" spans="1:7" ht="31.2" x14ac:dyDescent="0.3">
      <c r="A95" s="2" t="s">
        <v>846</v>
      </c>
      <c r="B95" s="15" t="s">
        <v>847</v>
      </c>
      <c r="C95" s="29">
        <v>3570.61</v>
      </c>
      <c r="D95" s="14">
        <v>0</v>
      </c>
      <c r="E95" s="14">
        <v>-5828.48</v>
      </c>
      <c r="F95" s="17"/>
      <c r="G95" s="40"/>
    </row>
    <row r="96" spans="1:7" ht="16.2" customHeight="1" x14ac:dyDescent="0.3">
      <c r="A96" s="2" t="s">
        <v>733</v>
      </c>
      <c r="B96" s="15" t="s">
        <v>730</v>
      </c>
      <c r="C96" s="29">
        <f t="shared" ref="C96:D96" si="12">C97</f>
        <v>0</v>
      </c>
      <c r="D96" s="29">
        <f t="shared" si="12"/>
        <v>0</v>
      </c>
      <c r="E96" s="14">
        <f>E97</f>
        <v>689.74</v>
      </c>
      <c r="F96" s="17"/>
      <c r="G96" s="40"/>
    </row>
    <row r="97" spans="1:7" ht="16.2" customHeight="1" x14ac:dyDescent="0.3">
      <c r="A97" s="2" t="s">
        <v>734</v>
      </c>
      <c r="B97" s="15" t="s">
        <v>731</v>
      </c>
      <c r="C97" s="29">
        <v>0</v>
      </c>
      <c r="D97" s="14">
        <v>0</v>
      </c>
      <c r="E97" s="14">
        <f>E98+E100</f>
        <v>689.74</v>
      </c>
      <c r="F97" s="17"/>
      <c r="G97" s="40"/>
    </row>
    <row r="98" spans="1:7" ht="16.2" customHeight="1" x14ac:dyDescent="0.3">
      <c r="A98" s="2" t="s">
        <v>884</v>
      </c>
      <c r="B98" s="15" t="s">
        <v>882</v>
      </c>
      <c r="C98" s="29">
        <f t="shared" ref="C98:D98" si="13">C99</f>
        <v>0</v>
      </c>
      <c r="D98" s="29">
        <f t="shared" si="13"/>
        <v>0</v>
      </c>
      <c r="E98" s="14">
        <f>E99</f>
        <v>24</v>
      </c>
      <c r="F98" s="17"/>
      <c r="G98" s="40"/>
    </row>
    <row r="99" spans="1:7" ht="31.2" x14ac:dyDescent="0.3">
      <c r="A99" s="2" t="s">
        <v>885</v>
      </c>
      <c r="B99" s="15" t="s">
        <v>883</v>
      </c>
      <c r="C99" s="29">
        <v>0</v>
      </c>
      <c r="D99" s="14">
        <v>0</v>
      </c>
      <c r="E99" s="14">
        <v>24</v>
      </c>
      <c r="F99" s="17"/>
      <c r="G99" s="40"/>
    </row>
    <row r="100" spans="1:7" ht="16.2" customHeight="1" x14ac:dyDescent="0.3">
      <c r="A100" s="2" t="s">
        <v>886</v>
      </c>
      <c r="B100" s="15" t="s">
        <v>732</v>
      </c>
      <c r="C100" s="29">
        <v>0</v>
      </c>
      <c r="D100" s="14">
        <v>0</v>
      </c>
      <c r="E100" s="14">
        <v>665.74</v>
      </c>
      <c r="F100" s="17"/>
      <c r="G100" s="40"/>
    </row>
    <row r="101" spans="1:7" x14ac:dyDescent="0.3">
      <c r="A101" s="2" t="s">
        <v>535</v>
      </c>
      <c r="B101" s="15" t="s">
        <v>536</v>
      </c>
      <c r="C101" s="29">
        <f t="shared" ref="C101:D101" si="14">C102+C103+C104+C105</f>
        <v>2237.8399999999997</v>
      </c>
      <c r="D101" s="29">
        <f t="shared" si="14"/>
        <v>0</v>
      </c>
      <c r="E101" s="14">
        <f>E102+E103+E104+E105</f>
        <v>-39696.28</v>
      </c>
      <c r="F101" s="17"/>
      <c r="G101" s="40"/>
    </row>
    <row r="102" spans="1:7" x14ac:dyDescent="0.3">
      <c r="A102" s="2" t="s">
        <v>848</v>
      </c>
      <c r="B102" s="15" t="s">
        <v>849</v>
      </c>
      <c r="C102" s="29">
        <v>129.6</v>
      </c>
      <c r="D102" s="14">
        <v>0</v>
      </c>
      <c r="E102" s="14">
        <v>-1823.53</v>
      </c>
      <c r="F102" s="17"/>
      <c r="G102" s="40"/>
    </row>
    <row r="103" spans="1:7" ht="31.2" x14ac:dyDescent="0.3">
      <c r="A103" s="2" t="s">
        <v>888</v>
      </c>
      <c r="B103" s="15" t="s">
        <v>887</v>
      </c>
      <c r="C103" s="29">
        <v>2.37</v>
      </c>
      <c r="D103" s="14">
        <v>0</v>
      </c>
      <c r="E103" s="14">
        <v>1805.84</v>
      </c>
      <c r="F103" s="17"/>
      <c r="G103" s="40">
        <f t="shared" si="8"/>
        <v>76195.780590717288</v>
      </c>
    </row>
    <row r="104" spans="1:7" ht="16.5" customHeight="1" x14ac:dyDescent="0.3">
      <c r="A104" s="2" t="s">
        <v>392</v>
      </c>
      <c r="B104" s="15" t="s">
        <v>386</v>
      </c>
      <c r="C104" s="29">
        <v>2104.04</v>
      </c>
      <c r="D104" s="14">
        <v>0</v>
      </c>
      <c r="E104" s="14">
        <v>2577.65</v>
      </c>
      <c r="F104" s="17"/>
      <c r="G104" s="40">
        <f t="shared" si="8"/>
        <v>122.50955305032225</v>
      </c>
    </row>
    <row r="105" spans="1:7" ht="16.5" customHeight="1" x14ac:dyDescent="0.3">
      <c r="A105" s="2" t="s">
        <v>850</v>
      </c>
      <c r="B105" s="15" t="s">
        <v>851</v>
      </c>
      <c r="C105" s="29">
        <v>1.83</v>
      </c>
      <c r="D105" s="14">
        <v>0</v>
      </c>
      <c r="E105" s="14">
        <v>-42256.24</v>
      </c>
      <c r="F105" s="17"/>
      <c r="G105" s="40"/>
    </row>
    <row r="106" spans="1:7" ht="31.2" x14ac:dyDescent="0.3">
      <c r="A106" s="2" t="s">
        <v>393</v>
      </c>
      <c r="B106" s="15" t="s">
        <v>387</v>
      </c>
      <c r="C106" s="29">
        <f t="shared" ref="C106:D106" si="15">C107</f>
        <v>26.83</v>
      </c>
      <c r="D106" s="29">
        <f t="shared" si="15"/>
        <v>0</v>
      </c>
      <c r="E106" s="14">
        <f>E107</f>
        <v>14.55</v>
      </c>
      <c r="F106" s="17"/>
      <c r="G106" s="40">
        <f t="shared" si="8"/>
        <v>54.23033917256803</v>
      </c>
    </row>
    <row r="107" spans="1:7" ht="16.5" customHeight="1" x14ac:dyDescent="0.3">
      <c r="A107" s="2" t="s">
        <v>394</v>
      </c>
      <c r="B107" s="15" t="s">
        <v>388</v>
      </c>
      <c r="C107" s="29">
        <v>26.83</v>
      </c>
      <c r="D107" s="14">
        <v>0</v>
      </c>
      <c r="E107" s="14">
        <v>14.55</v>
      </c>
      <c r="F107" s="17"/>
      <c r="G107" s="40">
        <f t="shared" si="8"/>
        <v>54.23033917256803</v>
      </c>
    </row>
    <row r="108" spans="1:7" ht="31.2" x14ac:dyDescent="0.3">
      <c r="A108" s="2" t="s">
        <v>702</v>
      </c>
      <c r="B108" s="15" t="s">
        <v>701</v>
      </c>
      <c r="C108" s="29">
        <f t="shared" ref="C108:D108" si="16">C109+C110</f>
        <v>8376.18</v>
      </c>
      <c r="D108" s="29">
        <f t="shared" si="16"/>
        <v>0</v>
      </c>
      <c r="E108" s="14">
        <f>E109+E110</f>
        <v>-23998.47</v>
      </c>
      <c r="F108" s="17"/>
      <c r="G108" s="40"/>
    </row>
    <row r="109" spans="1:7" ht="31.2" x14ac:dyDescent="0.3">
      <c r="A109" s="2" t="s">
        <v>703</v>
      </c>
      <c r="B109" s="15" t="s">
        <v>701</v>
      </c>
      <c r="C109" s="29">
        <v>8376.18</v>
      </c>
      <c r="D109" s="14">
        <v>0</v>
      </c>
      <c r="E109" s="14">
        <v>-10498.47</v>
      </c>
      <c r="F109" s="17"/>
      <c r="G109" s="40"/>
    </row>
    <row r="110" spans="1:7" ht="31.2" x14ac:dyDescent="0.3">
      <c r="A110" s="2" t="s">
        <v>890</v>
      </c>
      <c r="B110" s="15" t="s">
        <v>889</v>
      </c>
      <c r="C110" s="29">
        <v>0</v>
      </c>
      <c r="D110" s="14">
        <v>0</v>
      </c>
      <c r="E110" s="14">
        <v>-13500</v>
      </c>
      <c r="F110" s="17"/>
      <c r="G110" s="40"/>
    </row>
    <row r="111" spans="1:7" ht="31.2" x14ac:dyDescent="0.3">
      <c r="A111" s="19" t="s">
        <v>247</v>
      </c>
      <c r="B111" s="20" t="s">
        <v>107</v>
      </c>
      <c r="C111" s="28">
        <f>C112+C117+C124+C127</f>
        <v>132716380.75000001</v>
      </c>
      <c r="D111" s="13">
        <f>D112+D117+D124+D127</f>
        <v>141937000</v>
      </c>
      <c r="E111" s="13">
        <f>E112+E114+E117+E124+E127</f>
        <v>209366151.79999998</v>
      </c>
      <c r="F111" s="18">
        <f t="shared" si="9"/>
        <v>147.50639494987212</v>
      </c>
      <c r="G111" s="41">
        <f t="shared" si="8"/>
        <v>157.75456700735865</v>
      </c>
    </row>
    <row r="112" spans="1:7" ht="62.4" x14ac:dyDescent="0.3">
      <c r="A112" s="2" t="s">
        <v>248</v>
      </c>
      <c r="B112" s="3" t="s">
        <v>108</v>
      </c>
      <c r="C112" s="29">
        <f>C113</f>
        <v>16848457.370000001</v>
      </c>
      <c r="D112" s="14">
        <f>D113</f>
        <v>20197000</v>
      </c>
      <c r="E112" s="14">
        <f>E113</f>
        <v>15511118.210000001</v>
      </c>
      <c r="F112" s="17">
        <f t="shared" si="9"/>
        <v>76.79911972075061</v>
      </c>
      <c r="G112" s="40">
        <f t="shared" si="8"/>
        <v>92.062542399987095</v>
      </c>
    </row>
    <row r="113" spans="1:7" ht="46.8" x14ac:dyDescent="0.3">
      <c r="A113" s="2" t="s">
        <v>249</v>
      </c>
      <c r="B113" s="3" t="s">
        <v>109</v>
      </c>
      <c r="C113" s="29">
        <v>16848457.370000001</v>
      </c>
      <c r="D113" s="14">
        <v>20197000</v>
      </c>
      <c r="E113" s="14">
        <v>15511118.210000001</v>
      </c>
      <c r="F113" s="17">
        <f t="shared" si="9"/>
        <v>76.79911972075061</v>
      </c>
      <c r="G113" s="40">
        <f t="shared" si="8"/>
        <v>92.062542399987095</v>
      </c>
    </row>
    <row r="114" spans="1:7" x14ac:dyDescent="0.3">
      <c r="A114" s="2" t="s">
        <v>852</v>
      </c>
      <c r="B114" s="3" t="s">
        <v>855</v>
      </c>
      <c r="C114" s="29">
        <f t="shared" ref="C114:D115" si="17">C115</f>
        <v>0</v>
      </c>
      <c r="D114" s="29">
        <f t="shared" si="17"/>
        <v>0</v>
      </c>
      <c r="E114" s="14">
        <f>E115</f>
        <v>76072692.75</v>
      </c>
      <c r="F114" s="17"/>
      <c r="G114" s="40"/>
    </row>
    <row r="115" spans="1:7" ht="31.2" x14ac:dyDescent="0.3">
      <c r="A115" s="2" t="s">
        <v>853</v>
      </c>
      <c r="B115" s="3" t="s">
        <v>856</v>
      </c>
      <c r="C115" s="29">
        <f t="shared" si="17"/>
        <v>0</v>
      </c>
      <c r="D115" s="29">
        <f t="shared" si="17"/>
        <v>0</v>
      </c>
      <c r="E115" s="14">
        <f>E116</f>
        <v>76072692.75</v>
      </c>
      <c r="F115" s="17"/>
      <c r="G115" s="40"/>
    </row>
    <row r="116" spans="1:7" ht="31.2" x14ac:dyDescent="0.3">
      <c r="A116" s="2" t="s">
        <v>854</v>
      </c>
      <c r="B116" s="3" t="s">
        <v>857</v>
      </c>
      <c r="C116" s="29">
        <v>0</v>
      </c>
      <c r="D116" s="14">
        <v>0</v>
      </c>
      <c r="E116" s="14">
        <v>76072692.75</v>
      </c>
      <c r="F116" s="17"/>
      <c r="G116" s="40"/>
    </row>
    <row r="117" spans="1:7" ht="65.25" customHeight="1" x14ac:dyDescent="0.3">
      <c r="A117" s="2" t="s">
        <v>250</v>
      </c>
      <c r="B117" s="3" t="s">
        <v>110</v>
      </c>
      <c r="C117" s="29">
        <f>C118+C120+C122</f>
        <v>110590533.66000001</v>
      </c>
      <c r="D117" s="14">
        <f>D118+D120+D122</f>
        <v>116160000</v>
      </c>
      <c r="E117" s="14">
        <f>E118+E120+E122</f>
        <v>108890186.55999999</v>
      </c>
      <c r="F117" s="17">
        <f t="shared" si="9"/>
        <v>93.741551790633594</v>
      </c>
      <c r="G117" s="40">
        <f t="shared" si="8"/>
        <v>98.462484044766825</v>
      </c>
    </row>
    <row r="118" spans="1:7" ht="62.4" x14ac:dyDescent="0.3">
      <c r="A118" s="2" t="s">
        <v>251</v>
      </c>
      <c r="B118" s="3" t="s">
        <v>111</v>
      </c>
      <c r="C118" s="29">
        <f>C119</f>
        <v>91747780.540000007</v>
      </c>
      <c r="D118" s="14">
        <f>D119</f>
        <v>90000000</v>
      </c>
      <c r="E118" s="14">
        <f>E119</f>
        <v>89189618.659999996</v>
      </c>
      <c r="F118" s="17">
        <f t="shared" si="9"/>
        <v>99.099576288888883</v>
      </c>
      <c r="G118" s="40">
        <f t="shared" si="8"/>
        <v>97.211745216131192</v>
      </c>
    </row>
    <row r="119" spans="1:7" ht="62.4" x14ac:dyDescent="0.3">
      <c r="A119" s="2" t="s">
        <v>252</v>
      </c>
      <c r="B119" s="3" t="s">
        <v>175</v>
      </c>
      <c r="C119" s="29">
        <v>91747780.540000007</v>
      </c>
      <c r="D119" s="14">
        <v>90000000</v>
      </c>
      <c r="E119" s="14">
        <v>89189618.659999996</v>
      </c>
      <c r="F119" s="17">
        <f t="shared" si="9"/>
        <v>99.099576288888883</v>
      </c>
      <c r="G119" s="40">
        <f t="shared" si="8"/>
        <v>97.211745216131192</v>
      </c>
    </row>
    <row r="120" spans="1:7" ht="62.4" x14ac:dyDescent="0.3">
      <c r="A120" s="2" t="s">
        <v>253</v>
      </c>
      <c r="B120" s="3" t="s">
        <v>112</v>
      </c>
      <c r="C120" s="29">
        <f>C121</f>
        <v>3214788.51</v>
      </c>
      <c r="D120" s="14">
        <f>D121</f>
        <v>5193000</v>
      </c>
      <c r="E120" s="14">
        <f>E121</f>
        <v>4200826.21</v>
      </c>
      <c r="F120" s="17">
        <f t="shared" si="9"/>
        <v>80.894015212786442</v>
      </c>
      <c r="G120" s="40">
        <f t="shared" si="8"/>
        <v>130.67193057747991</v>
      </c>
    </row>
    <row r="121" spans="1:7" ht="62.4" x14ac:dyDescent="0.3">
      <c r="A121" s="2" t="s">
        <v>254</v>
      </c>
      <c r="B121" s="3" t="s">
        <v>113</v>
      </c>
      <c r="C121" s="29">
        <v>3214788.51</v>
      </c>
      <c r="D121" s="14">
        <v>5193000</v>
      </c>
      <c r="E121" s="14">
        <v>4200826.21</v>
      </c>
      <c r="F121" s="17">
        <f t="shared" si="9"/>
        <v>80.894015212786442</v>
      </c>
      <c r="G121" s="40">
        <f t="shared" si="8"/>
        <v>130.67193057747991</v>
      </c>
    </row>
    <row r="122" spans="1:7" ht="31.2" x14ac:dyDescent="0.3">
      <c r="A122" s="2" t="s">
        <v>255</v>
      </c>
      <c r="B122" s="3" t="s">
        <v>114</v>
      </c>
      <c r="C122" s="29">
        <f>C123</f>
        <v>15627964.609999999</v>
      </c>
      <c r="D122" s="14">
        <f>D123</f>
        <v>20967000</v>
      </c>
      <c r="E122" s="14">
        <f>E123</f>
        <v>15499741.689999999</v>
      </c>
      <c r="F122" s="17">
        <f t="shared" si="9"/>
        <v>73.924460771688842</v>
      </c>
      <c r="G122" s="40">
        <f t="shared" si="8"/>
        <v>99.179528984101012</v>
      </c>
    </row>
    <row r="123" spans="1:7" ht="33" customHeight="1" x14ac:dyDescent="0.3">
      <c r="A123" s="2" t="s">
        <v>256</v>
      </c>
      <c r="B123" s="3" t="s">
        <v>115</v>
      </c>
      <c r="C123" s="29">
        <v>15627964.609999999</v>
      </c>
      <c r="D123" s="14">
        <v>20967000</v>
      </c>
      <c r="E123" s="14">
        <v>15499741.689999999</v>
      </c>
      <c r="F123" s="17">
        <f t="shared" si="9"/>
        <v>73.924460771688842</v>
      </c>
      <c r="G123" s="40">
        <f t="shared" si="8"/>
        <v>99.179528984101012</v>
      </c>
    </row>
    <row r="124" spans="1:7" x14ac:dyDescent="0.3">
      <c r="A124" s="2" t="s">
        <v>257</v>
      </c>
      <c r="B124" s="3" t="s">
        <v>116</v>
      </c>
      <c r="C124" s="29">
        <f>C125</f>
        <v>2265020</v>
      </c>
      <c r="D124" s="14">
        <f>D125</f>
        <v>4576000</v>
      </c>
      <c r="E124" s="14">
        <f>E125</f>
        <v>7927830</v>
      </c>
      <c r="F124" s="17">
        <f t="shared" si="9"/>
        <v>173.24803321678323</v>
      </c>
      <c r="G124" s="40">
        <f t="shared" si="8"/>
        <v>350.01147892733837</v>
      </c>
    </row>
    <row r="125" spans="1:7" ht="37.200000000000003" customHeight="1" x14ac:dyDescent="0.3">
      <c r="A125" s="2" t="s">
        <v>258</v>
      </c>
      <c r="B125" s="3" t="s">
        <v>117</v>
      </c>
      <c r="C125" s="29">
        <f>C126</f>
        <v>2265020</v>
      </c>
      <c r="D125" s="14">
        <f>D126</f>
        <v>4576000</v>
      </c>
      <c r="E125" s="14">
        <f>E126</f>
        <v>7927830</v>
      </c>
      <c r="F125" s="17">
        <f t="shared" si="9"/>
        <v>173.24803321678323</v>
      </c>
      <c r="G125" s="40">
        <f t="shared" si="8"/>
        <v>350.01147892733837</v>
      </c>
    </row>
    <row r="126" spans="1:7" ht="46.8" x14ac:dyDescent="0.3">
      <c r="A126" s="2" t="s">
        <v>259</v>
      </c>
      <c r="B126" s="3" t="s">
        <v>118</v>
      </c>
      <c r="C126" s="29">
        <v>2265020</v>
      </c>
      <c r="D126" s="14">
        <v>4576000</v>
      </c>
      <c r="E126" s="14">
        <v>7927830</v>
      </c>
      <c r="F126" s="17">
        <f t="shared" si="9"/>
        <v>173.24803321678323</v>
      </c>
      <c r="G126" s="40">
        <f t="shared" si="8"/>
        <v>350.01147892733837</v>
      </c>
    </row>
    <row r="127" spans="1:7" ht="62.4" x14ac:dyDescent="0.3">
      <c r="A127" s="2" t="s">
        <v>260</v>
      </c>
      <c r="B127" s="3" t="s">
        <v>119</v>
      </c>
      <c r="C127" s="29">
        <f>C128</f>
        <v>3012369.72</v>
      </c>
      <c r="D127" s="14">
        <f>D128</f>
        <v>1004000</v>
      </c>
      <c r="E127" s="14">
        <f>E128</f>
        <v>964324.28</v>
      </c>
      <c r="F127" s="17">
        <f t="shared" si="9"/>
        <v>96.048235059760955</v>
      </c>
      <c r="G127" s="40">
        <f t="shared" si="8"/>
        <v>32.012148893861543</v>
      </c>
    </row>
    <row r="128" spans="1:7" ht="62.4" x14ac:dyDescent="0.3">
      <c r="A128" s="2" t="s">
        <v>261</v>
      </c>
      <c r="B128" s="3" t="s">
        <v>120</v>
      </c>
      <c r="C128" s="29">
        <f>C129</f>
        <v>3012369.72</v>
      </c>
      <c r="D128" s="14">
        <f>D129</f>
        <v>1004000</v>
      </c>
      <c r="E128" s="14">
        <f>E129</f>
        <v>964324.28</v>
      </c>
      <c r="F128" s="17">
        <f t="shared" si="9"/>
        <v>96.048235059760955</v>
      </c>
      <c r="G128" s="40">
        <f t="shared" si="8"/>
        <v>32.012148893861543</v>
      </c>
    </row>
    <row r="129" spans="1:7" ht="78" x14ac:dyDescent="0.3">
      <c r="A129" s="2" t="s">
        <v>262</v>
      </c>
      <c r="B129" s="3" t="s">
        <v>121</v>
      </c>
      <c r="C129" s="29">
        <v>3012369.72</v>
      </c>
      <c r="D129" s="14">
        <v>1004000</v>
      </c>
      <c r="E129" s="14">
        <v>964324.28</v>
      </c>
      <c r="F129" s="17">
        <f t="shared" si="9"/>
        <v>96.048235059760955</v>
      </c>
      <c r="G129" s="40">
        <f t="shared" si="8"/>
        <v>32.012148893861543</v>
      </c>
    </row>
    <row r="130" spans="1:7" x14ac:dyDescent="0.3">
      <c r="A130" s="19" t="s">
        <v>263</v>
      </c>
      <c r="B130" s="20" t="s">
        <v>122</v>
      </c>
      <c r="C130" s="37">
        <f t="shared" ref="C130:D130" si="18">C131+C138+C144</f>
        <v>192456518.42999998</v>
      </c>
      <c r="D130" s="37">
        <f t="shared" si="18"/>
        <v>270398000</v>
      </c>
      <c r="E130" s="13">
        <f>E131+E138+E144</f>
        <v>266297130.41999999</v>
      </c>
      <c r="F130" s="18">
        <f t="shared" si="9"/>
        <v>98.483395002921611</v>
      </c>
      <c r="G130" s="41">
        <f t="shared" si="8"/>
        <v>138.36742584370151</v>
      </c>
    </row>
    <row r="131" spans="1:7" x14ac:dyDescent="0.3">
      <c r="A131" s="2" t="s">
        <v>264</v>
      </c>
      <c r="B131" s="3" t="s">
        <v>123</v>
      </c>
      <c r="C131" s="38">
        <f t="shared" ref="C131:D131" si="19">C132+C133+C134+C137</f>
        <v>13226521.01</v>
      </c>
      <c r="D131" s="38">
        <f t="shared" si="19"/>
        <v>13909000</v>
      </c>
      <c r="E131" s="14">
        <f>E132+E133+E134+E137</f>
        <v>12575409.449999999</v>
      </c>
      <c r="F131" s="17">
        <f t="shared" si="9"/>
        <v>90.412031418506004</v>
      </c>
      <c r="G131" s="40">
        <f t="shared" si="8"/>
        <v>95.077227341129813</v>
      </c>
    </row>
    <row r="132" spans="1:7" ht="31.2" x14ac:dyDescent="0.3">
      <c r="A132" s="2" t="s">
        <v>265</v>
      </c>
      <c r="B132" s="3" t="s">
        <v>124</v>
      </c>
      <c r="C132" s="29">
        <v>2528344.63</v>
      </c>
      <c r="D132" s="14">
        <v>3167000</v>
      </c>
      <c r="E132" s="14">
        <v>963876.04</v>
      </c>
      <c r="F132" s="17">
        <f t="shared" si="9"/>
        <v>30.434987053994316</v>
      </c>
      <c r="G132" s="40">
        <f t="shared" si="8"/>
        <v>38.122810813176208</v>
      </c>
    </row>
    <row r="133" spans="1:7" x14ac:dyDescent="0.3">
      <c r="A133" s="2" t="s">
        <v>266</v>
      </c>
      <c r="B133" s="3" t="s">
        <v>125</v>
      </c>
      <c r="C133" s="29">
        <v>1880402.84</v>
      </c>
      <c r="D133" s="14">
        <v>2312000</v>
      </c>
      <c r="E133" s="14">
        <v>2526453.7799999998</v>
      </c>
      <c r="F133" s="17">
        <f t="shared" si="9"/>
        <v>109.27568252595154</v>
      </c>
      <c r="G133" s="40">
        <f t="shared" ref="G133:G196" si="20">E133/C133*100</f>
        <v>134.35704979045872</v>
      </c>
    </row>
    <row r="134" spans="1:7" x14ac:dyDescent="0.3">
      <c r="A134" s="2" t="s">
        <v>267</v>
      </c>
      <c r="B134" s="3" t="s">
        <v>162</v>
      </c>
      <c r="C134" s="29">
        <f>C135+C136</f>
        <v>8813753.6400000006</v>
      </c>
      <c r="D134" s="14">
        <f>D135+D136</f>
        <v>8430000</v>
      </c>
      <c r="E134" s="14">
        <f>E135+E136</f>
        <v>9032196.3699999992</v>
      </c>
      <c r="F134" s="17">
        <f t="shared" si="9"/>
        <v>107.14349193357057</v>
      </c>
      <c r="G134" s="40">
        <f t="shared" si="20"/>
        <v>102.47843017767852</v>
      </c>
    </row>
    <row r="135" spans="1:7" x14ac:dyDescent="0.3">
      <c r="A135" s="2" t="s">
        <v>268</v>
      </c>
      <c r="B135" s="3" t="s">
        <v>163</v>
      </c>
      <c r="C135" s="29">
        <v>3978996.97</v>
      </c>
      <c r="D135" s="14">
        <v>3639000</v>
      </c>
      <c r="E135" s="14">
        <v>3820160.94</v>
      </c>
      <c r="F135" s="17">
        <f t="shared" si="9"/>
        <v>104.9783165704864</v>
      </c>
      <c r="G135" s="40">
        <f t="shared" si="20"/>
        <v>96.008138955682583</v>
      </c>
    </row>
    <row r="136" spans="1:7" x14ac:dyDescent="0.3">
      <c r="A136" s="2" t="s">
        <v>395</v>
      </c>
      <c r="B136" s="3" t="s">
        <v>397</v>
      </c>
      <c r="C136" s="29">
        <v>4834756.67</v>
      </c>
      <c r="D136" s="14">
        <v>4791000</v>
      </c>
      <c r="E136" s="14">
        <v>5212035.43</v>
      </c>
      <c r="F136" s="17">
        <f t="shared" si="9"/>
        <v>108.78804905030263</v>
      </c>
      <c r="G136" s="40">
        <f t="shared" si="20"/>
        <v>107.80346945568205</v>
      </c>
    </row>
    <row r="137" spans="1:7" ht="31.2" x14ac:dyDescent="0.3">
      <c r="A137" s="2" t="s">
        <v>396</v>
      </c>
      <c r="B137" s="3" t="s">
        <v>398</v>
      </c>
      <c r="C137" s="29">
        <v>4019.9</v>
      </c>
      <c r="D137" s="14">
        <v>0</v>
      </c>
      <c r="E137" s="14">
        <v>52883.26</v>
      </c>
      <c r="F137" s="17"/>
      <c r="G137" s="40">
        <f t="shared" si="20"/>
        <v>1315.5367048931566</v>
      </c>
    </row>
    <row r="138" spans="1:7" x14ac:dyDescent="0.3">
      <c r="A138" s="2" t="s">
        <v>269</v>
      </c>
      <c r="B138" s="3" t="s">
        <v>126</v>
      </c>
      <c r="C138" s="29">
        <f>C139+C141+C142</f>
        <v>2021311.72</v>
      </c>
      <c r="D138" s="14">
        <f>D139+D141+D142</f>
        <v>10408000</v>
      </c>
      <c r="E138" s="14">
        <f>E139+E141+E142</f>
        <v>519568.58999999997</v>
      </c>
      <c r="F138" s="17">
        <f t="shared" si="9"/>
        <v>4.9920118178324362</v>
      </c>
      <c r="G138" s="40">
        <f t="shared" si="20"/>
        <v>25.70452567306145</v>
      </c>
    </row>
    <row r="139" spans="1:7" ht="46.8" x14ac:dyDescent="0.3">
      <c r="A139" s="2" t="s">
        <v>270</v>
      </c>
      <c r="B139" s="3" t="s">
        <v>127</v>
      </c>
      <c r="C139" s="29">
        <f>C140</f>
        <v>1861114.8799999999</v>
      </c>
      <c r="D139" s="14">
        <f>D140</f>
        <v>10000000</v>
      </c>
      <c r="E139" s="14">
        <f>E140</f>
        <v>199358.13</v>
      </c>
      <c r="F139" s="17">
        <f t="shared" si="9"/>
        <v>1.9935813</v>
      </c>
      <c r="G139" s="40">
        <f t="shared" si="20"/>
        <v>10.711758427292786</v>
      </c>
    </row>
    <row r="140" spans="1:7" ht="46.8" x14ac:dyDescent="0.3">
      <c r="A140" s="2" t="s">
        <v>271</v>
      </c>
      <c r="B140" s="3" t="s">
        <v>128</v>
      </c>
      <c r="C140" s="29">
        <v>1861114.8799999999</v>
      </c>
      <c r="D140" s="14">
        <v>10000000</v>
      </c>
      <c r="E140" s="14">
        <v>199358.13</v>
      </c>
      <c r="F140" s="17">
        <f t="shared" si="9"/>
        <v>1.9935813</v>
      </c>
      <c r="G140" s="40">
        <f t="shared" si="20"/>
        <v>10.711758427292786</v>
      </c>
    </row>
    <row r="141" spans="1:7" ht="31.2" x14ac:dyDescent="0.3">
      <c r="A141" s="2" t="s">
        <v>272</v>
      </c>
      <c r="B141" s="3" t="s">
        <v>129</v>
      </c>
      <c r="C141" s="29">
        <v>21778.34</v>
      </c>
      <c r="D141" s="14">
        <v>8000</v>
      </c>
      <c r="E141" s="14">
        <v>6791.96</v>
      </c>
      <c r="F141" s="17">
        <f t="shared" si="9"/>
        <v>84.899500000000003</v>
      </c>
      <c r="G141" s="40">
        <f t="shared" si="20"/>
        <v>31.18676630082917</v>
      </c>
    </row>
    <row r="142" spans="1:7" ht="46.8" x14ac:dyDescent="0.3">
      <c r="A142" s="2" t="s">
        <v>273</v>
      </c>
      <c r="B142" s="3" t="s">
        <v>735</v>
      </c>
      <c r="C142" s="29">
        <f>C143</f>
        <v>138418.5</v>
      </c>
      <c r="D142" s="14">
        <f>D143</f>
        <v>400000</v>
      </c>
      <c r="E142" s="14">
        <f>E143</f>
        <v>313418.5</v>
      </c>
      <c r="F142" s="17">
        <f t="shared" si="9"/>
        <v>78.354624999999999</v>
      </c>
      <c r="G142" s="40">
        <f t="shared" si="20"/>
        <v>226.42818698367631</v>
      </c>
    </row>
    <row r="143" spans="1:7" ht="93.6" x14ac:dyDescent="0.3">
      <c r="A143" s="2" t="s">
        <v>274</v>
      </c>
      <c r="B143" s="3" t="s">
        <v>736</v>
      </c>
      <c r="C143" s="29">
        <v>138418.5</v>
      </c>
      <c r="D143" s="14">
        <v>400000</v>
      </c>
      <c r="E143" s="14">
        <v>313418.5</v>
      </c>
      <c r="F143" s="17">
        <f t="shared" ref="F143:F229" si="21">E143/D143*100</f>
        <v>78.354624999999999</v>
      </c>
      <c r="G143" s="40">
        <f t="shared" si="20"/>
        <v>226.42818698367631</v>
      </c>
    </row>
    <row r="144" spans="1:7" x14ac:dyDescent="0.3">
      <c r="A144" s="2" t="s">
        <v>275</v>
      </c>
      <c r="B144" s="3" t="s">
        <v>130</v>
      </c>
      <c r="C144" s="29">
        <f>C145</f>
        <v>177208685.69999999</v>
      </c>
      <c r="D144" s="14">
        <f>D145</f>
        <v>246081000</v>
      </c>
      <c r="E144" s="14">
        <f>E145</f>
        <v>253202152.38</v>
      </c>
      <c r="F144" s="17">
        <f t="shared" si="21"/>
        <v>102.89382454557645</v>
      </c>
      <c r="G144" s="40">
        <f t="shared" si="20"/>
        <v>142.88360154572266</v>
      </c>
    </row>
    <row r="145" spans="1:7" x14ac:dyDescent="0.3">
      <c r="A145" s="2" t="s">
        <v>276</v>
      </c>
      <c r="B145" s="3" t="s">
        <v>131</v>
      </c>
      <c r="C145" s="29">
        <f>SUM(C146:C148)</f>
        <v>177208685.69999999</v>
      </c>
      <c r="D145" s="14">
        <f>SUM(D146:D148)</f>
        <v>246081000</v>
      </c>
      <c r="E145" s="14">
        <f>SUM(E146:E148)</f>
        <v>253202152.38</v>
      </c>
      <c r="F145" s="17">
        <f t="shared" si="21"/>
        <v>102.89382454557645</v>
      </c>
      <c r="G145" s="40">
        <f t="shared" si="20"/>
        <v>142.88360154572266</v>
      </c>
    </row>
    <row r="146" spans="1:7" ht="46.8" x14ac:dyDescent="0.3">
      <c r="A146" s="2" t="s">
        <v>277</v>
      </c>
      <c r="B146" s="3" t="s">
        <v>176</v>
      </c>
      <c r="C146" s="29">
        <v>1185099.1200000001</v>
      </c>
      <c r="D146" s="14">
        <v>1531000</v>
      </c>
      <c r="E146" s="14">
        <v>887726.67</v>
      </c>
      <c r="F146" s="17">
        <f t="shared" si="21"/>
        <v>57.983453298497714</v>
      </c>
      <c r="G146" s="40">
        <f t="shared" si="20"/>
        <v>74.907377367725999</v>
      </c>
    </row>
    <row r="147" spans="1:7" ht="31.2" x14ac:dyDescent="0.3">
      <c r="A147" s="2" t="s">
        <v>278</v>
      </c>
      <c r="B147" s="3" t="s">
        <v>132</v>
      </c>
      <c r="C147" s="29">
        <v>166398815.47999999</v>
      </c>
      <c r="D147" s="14">
        <v>233000000</v>
      </c>
      <c r="E147" s="14">
        <v>237350362.80000001</v>
      </c>
      <c r="F147" s="17">
        <f t="shared" si="21"/>
        <v>101.86710849785408</v>
      </c>
      <c r="G147" s="40">
        <f t="shared" si="20"/>
        <v>142.63945456302116</v>
      </c>
    </row>
    <row r="148" spans="1:7" ht="31.2" x14ac:dyDescent="0.3">
      <c r="A148" s="2" t="s">
        <v>279</v>
      </c>
      <c r="B148" s="3" t="s">
        <v>133</v>
      </c>
      <c r="C148" s="29">
        <v>9624771.0999999996</v>
      </c>
      <c r="D148" s="14">
        <v>11550000</v>
      </c>
      <c r="E148" s="14">
        <v>14964062.91</v>
      </c>
      <c r="F148" s="17">
        <f t="shared" si="21"/>
        <v>129.55898623376623</v>
      </c>
      <c r="G148" s="40">
        <f t="shared" si="20"/>
        <v>155.47448094635726</v>
      </c>
    </row>
    <row r="149" spans="1:7" ht="31.2" x14ac:dyDescent="0.3">
      <c r="A149" s="19" t="s">
        <v>280</v>
      </c>
      <c r="B149" s="20" t="s">
        <v>134</v>
      </c>
      <c r="C149" s="28">
        <f>C150+C160</f>
        <v>30096092.43</v>
      </c>
      <c r="D149" s="13">
        <f>D150+D160</f>
        <v>47963000</v>
      </c>
      <c r="E149" s="13">
        <f>E150+E160</f>
        <v>70271081.429999992</v>
      </c>
      <c r="F149" s="18">
        <f t="shared" si="21"/>
        <v>146.51102189187498</v>
      </c>
      <c r="G149" s="41">
        <f t="shared" si="20"/>
        <v>233.48905374823104</v>
      </c>
    </row>
    <row r="150" spans="1:7" x14ac:dyDescent="0.3">
      <c r="A150" s="2" t="s">
        <v>281</v>
      </c>
      <c r="B150" s="3" t="s">
        <v>135</v>
      </c>
      <c r="C150" s="29">
        <f>C154+C156+C158+C151+C152+C153</f>
        <v>7134514.0700000003</v>
      </c>
      <c r="D150" s="14">
        <f>D154+D158+D151+D152+D153</f>
        <v>9459000</v>
      </c>
      <c r="E150" s="14">
        <v>5424448.5300000003</v>
      </c>
      <c r="F150" s="17">
        <f t="shared" si="21"/>
        <v>57.346955597843333</v>
      </c>
      <c r="G150" s="40">
        <f t="shared" si="20"/>
        <v>76.031086024615547</v>
      </c>
    </row>
    <row r="151" spans="1:7" ht="46.8" x14ac:dyDescent="0.3">
      <c r="A151" s="2" t="s">
        <v>282</v>
      </c>
      <c r="B151" s="3" t="s">
        <v>136</v>
      </c>
      <c r="C151" s="29">
        <v>3200</v>
      </c>
      <c r="D151" s="14">
        <v>5000</v>
      </c>
      <c r="E151" s="14">
        <v>4900</v>
      </c>
      <c r="F151" s="17">
        <f t="shared" si="21"/>
        <v>98</v>
      </c>
      <c r="G151" s="40">
        <f t="shared" si="20"/>
        <v>153.125</v>
      </c>
    </row>
    <row r="152" spans="1:7" ht="31.2" x14ac:dyDescent="0.3">
      <c r="A152" s="2" t="s">
        <v>283</v>
      </c>
      <c r="B152" s="3" t="s">
        <v>137</v>
      </c>
      <c r="C152" s="29">
        <v>253345.5</v>
      </c>
      <c r="D152" s="14">
        <v>352000</v>
      </c>
      <c r="E152" s="14">
        <v>132450</v>
      </c>
      <c r="F152" s="17">
        <f t="shared" si="21"/>
        <v>37.627840909090907</v>
      </c>
      <c r="G152" s="40">
        <f t="shared" si="20"/>
        <v>52.280383902615199</v>
      </c>
    </row>
    <row r="153" spans="1:7" ht="19.5" customHeight="1" x14ac:dyDescent="0.3">
      <c r="A153" s="2" t="s">
        <v>399</v>
      </c>
      <c r="B153" s="3" t="s">
        <v>400</v>
      </c>
      <c r="C153" s="29">
        <v>1176</v>
      </c>
      <c r="D153" s="14">
        <v>2000</v>
      </c>
      <c r="E153" s="14">
        <v>1475</v>
      </c>
      <c r="F153" s="17">
        <f t="shared" si="21"/>
        <v>73.75</v>
      </c>
      <c r="G153" s="40">
        <f t="shared" si="20"/>
        <v>125.4251700680272</v>
      </c>
    </row>
    <row r="154" spans="1:7" ht="31.2" x14ac:dyDescent="0.3">
      <c r="A154" s="2" t="s">
        <v>284</v>
      </c>
      <c r="B154" s="3" t="s">
        <v>138</v>
      </c>
      <c r="C154" s="29">
        <f>C155</f>
        <v>84600</v>
      </c>
      <c r="D154" s="14">
        <f>D155</f>
        <v>105000</v>
      </c>
      <c r="E154" s="14">
        <f>E155</f>
        <v>116872.73</v>
      </c>
      <c r="F154" s="17">
        <f t="shared" si="21"/>
        <v>111.30736190476189</v>
      </c>
      <c r="G154" s="40">
        <f t="shared" si="20"/>
        <v>138.14743498817967</v>
      </c>
    </row>
    <row r="155" spans="1:7" ht="64.8" customHeight="1" x14ac:dyDescent="0.3">
      <c r="A155" s="2" t="s">
        <v>285</v>
      </c>
      <c r="B155" s="3" t="s">
        <v>139</v>
      </c>
      <c r="C155" s="29">
        <v>84600</v>
      </c>
      <c r="D155" s="14">
        <v>105000</v>
      </c>
      <c r="E155" s="14">
        <v>116872.73</v>
      </c>
      <c r="F155" s="17">
        <f t="shared" si="21"/>
        <v>111.30736190476189</v>
      </c>
      <c r="G155" s="40">
        <f t="shared" si="20"/>
        <v>138.14743498817967</v>
      </c>
    </row>
    <row r="156" spans="1:7" s="34" customFormat="1" ht="31.2" x14ac:dyDescent="0.3">
      <c r="A156" s="32" t="s">
        <v>938</v>
      </c>
      <c r="B156" s="33" t="s">
        <v>939</v>
      </c>
      <c r="C156" s="38">
        <f>C157</f>
        <v>639042.88</v>
      </c>
      <c r="D156" s="38">
        <f t="shared" ref="D156:E156" si="22">D157</f>
        <v>0</v>
      </c>
      <c r="E156" s="38">
        <f t="shared" si="22"/>
        <v>0</v>
      </c>
      <c r="F156" s="40"/>
      <c r="G156" s="40">
        <f t="shared" si="20"/>
        <v>0</v>
      </c>
    </row>
    <row r="157" spans="1:7" s="34" customFormat="1" ht="54" customHeight="1" x14ac:dyDescent="0.3">
      <c r="A157" s="32" t="s">
        <v>940</v>
      </c>
      <c r="B157" s="33" t="s">
        <v>941</v>
      </c>
      <c r="C157" s="38">
        <v>639042.88</v>
      </c>
      <c r="D157" s="38">
        <v>0</v>
      </c>
      <c r="E157" s="38">
        <v>0</v>
      </c>
      <c r="F157" s="40"/>
      <c r="G157" s="40">
        <f t="shared" si="20"/>
        <v>0</v>
      </c>
    </row>
    <row r="158" spans="1:7" x14ac:dyDescent="0.3">
      <c r="A158" s="2" t="s">
        <v>286</v>
      </c>
      <c r="B158" s="3" t="s">
        <v>140</v>
      </c>
      <c r="C158" s="29">
        <f>C159</f>
        <v>6153149.6900000004</v>
      </c>
      <c r="D158" s="14">
        <f>D159</f>
        <v>8995000</v>
      </c>
      <c r="E158" s="14">
        <f>E159</f>
        <v>5168750.8</v>
      </c>
      <c r="F158" s="17">
        <f t="shared" si="21"/>
        <v>57.462488048916057</v>
      </c>
      <c r="G158" s="40">
        <f t="shared" si="20"/>
        <v>84.001707424738427</v>
      </c>
    </row>
    <row r="159" spans="1:7" ht="31.2" x14ac:dyDescent="0.3">
      <c r="A159" s="2" t="s">
        <v>287</v>
      </c>
      <c r="B159" s="3" t="s">
        <v>141</v>
      </c>
      <c r="C159" s="29">
        <v>6153149.6900000004</v>
      </c>
      <c r="D159" s="14">
        <v>8995000</v>
      </c>
      <c r="E159" s="14">
        <v>5168750.8</v>
      </c>
      <c r="F159" s="17">
        <f t="shared" si="21"/>
        <v>57.462488048916057</v>
      </c>
      <c r="G159" s="40">
        <f t="shared" si="20"/>
        <v>84.001707424738427</v>
      </c>
    </row>
    <row r="160" spans="1:7" x14ac:dyDescent="0.3">
      <c r="A160" s="2" t="s">
        <v>288</v>
      </c>
      <c r="B160" s="3" t="s">
        <v>142</v>
      </c>
      <c r="C160" s="29">
        <f>C161+C163</f>
        <v>22961578.359999999</v>
      </c>
      <c r="D160" s="14">
        <f>D161+D163</f>
        <v>38504000</v>
      </c>
      <c r="E160" s="14">
        <f>E161+E163</f>
        <v>64846632.899999999</v>
      </c>
      <c r="F160" s="17">
        <f t="shared" si="21"/>
        <v>168.41531503220443</v>
      </c>
      <c r="G160" s="40">
        <f t="shared" si="20"/>
        <v>282.41365590514221</v>
      </c>
    </row>
    <row r="161" spans="1:7" ht="31.2" x14ac:dyDescent="0.3">
      <c r="A161" s="2" t="s">
        <v>401</v>
      </c>
      <c r="B161" s="3" t="s">
        <v>403</v>
      </c>
      <c r="C161" s="29">
        <f>C162</f>
        <v>2562545.92</v>
      </c>
      <c r="D161" s="14">
        <f>D162</f>
        <v>4621000</v>
      </c>
      <c r="E161" s="14">
        <f>E162</f>
        <v>3392210.12</v>
      </c>
      <c r="F161" s="17">
        <f t="shared" si="21"/>
        <v>73.408572170525872</v>
      </c>
      <c r="G161" s="40">
        <f t="shared" si="20"/>
        <v>132.37655932425204</v>
      </c>
    </row>
    <row r="162" spans="1:7" ht="31.2" x14ac:dyDescent="0.3">
      <c r="A162" s="2" t="s">
        <v>402</v>
      </c>
      <c r="B162" s="3" t="s">
        <v>404</v>
      </c>
      <c r="C162" s="29">
        <v>2562545.92</v>
      </c>
      <c r="D162" s="14">
        <v>4621000</v>
      </c>
      <c r="E162" s="14">
        <v>3392210.12</v>
      </c>
      <c r="F162" s="17">
        <f t="shared" si="21"/>
        <v>73.408572170525872</v>
      </c>
      <c r="G162" s="40">
        <f t="shared" si="20"/>
        <v>132.37655932425204</v>
      </c>
    </row>
    <row r="163" spans="1:7" x14ac:dyDescent="0.3">
      <c r="A163" s="2" t="s">
        <v>289</v>
      </c>
      <c r="B163" s="3" t="s">
        <v>143</v>
      </c>
      <c r="C163" s="29">
        <f>C164</f>
        <v>20399032.440000001</v>
      </c>
      <c r="D163" s="14">
        <f>D164</f>
        <v>33883000</v>
      </c>
      <c r="E163" s="14">
        <f>E164</f>
        <v>61454422.780000001</v>
      </c>
      <c r="F163" s="17">
        <f t="shared" si="21"/>
        <v>181.3724368562406</v>
      </c>
      <c r="G163" s="40">
        <f t="shared" si="20"/>
        <v>301.26145914399063</v>
      </c>
    </row>
    <row r="164" spans="1:7" ht="18" customHeight="1" x14ac:dyDescent="0.3">
      <c r="A164" s="2" t="s">
        <v>290</v>
      </c>
      <c r="B164" s="3" t="s">
        <v>144</v>
      </c>
      <c r="C164" s="29">
        <v>20399032.440000001</v>
      </c>
      <c r="D164" s="14">
        <v>33883000</v>
      </c>
      <c r="E164" s="14">
        <v>61454422.780000001</v>
      </c>
      <c r="F164" s="17">
        <f t="shared" si="21"/>
        <v>181.3724368562406</v>
      </c>
      <c r="G164" s="40">
        <f t="shared" si="20"/>
        <v>301.26145914399063</v>
      </c>
    </row>
    <row r="165" spans="1:7" ht="31.2" x14ac:dyDescent="0.3">
      <c r="A165" s="19" t="s">
        <v>291</v>
      </c>
      <c r="B165" s="20" t="s">
        <v>145</v>
      </c>
      <c r="C165" s="28">
        <f>C166+C172</f>
        <v>5003010.3099999996</v>
      </c>
      <c r="D165" s="13">
        <f>D166+D172</f>
        <v>6100000</v>
      </c>
      <c r="E165" s="13">
        <f>E166+E172</f>
        <v>24984219.689999998</v>
      </c>
      <c r="F165" s="18">
        <f t="shared" si="21"/>
        <v>409.57737196721314</v>
      </c>
      <c r="G165" s="41">
        <f t="shared" si="20"/>
        <v>499.38373383044257</v>
      </c>
    </row>
    <row r="166" spans="1:7" ht="62.4" x14ac:dyDescent="0.3">
      <c r="A166" s="2" t="s">
        <v>292</v>
      </c>
      <c r="B166" s="3" t="s">
        <v>146</v>
      </c>
      <c r="C166" s="29">
        <f>C170</f>
        <v>502265.8</v>
      </c>
      <c r="D166" s="14">
        <f>D170</f>
        <v>100000</v>
      </c>
      <c r="E166" s="14">
        <v>4039276.45</v>
      </c>
      <c r="F166" s="17">
        <f t="shared" si="21"/>
        <v>4039.2764499999998</v>
      </c>
      <c r="G166" s="40">
        <f t="shared" si="20"/>
        <v>804.21092775976388</v>
      </c>
    </row>
    <row r="167" spans="1:7" ht="84" customHeight="1" x14ac:dyDescent="0.3">
      <c r="A167" s="2" t="s">
        <v>739</v>
      </c>
      <c r="B167" s="3" t="s">
        <v>737</v>
      </c>
      <c r="C167" s="29">
        <f t="shared" ref="C167:D167" si="23">C168+C169</f>
        <v>0</v>
      </c>
      <c r="D167" s="29">
        <f t="shared" si="23"/>
        <v>0</v>
      </c>
      <c r="E167" s="14">
        <f>E168+E169</f>
        <v>2954055.45</v>
      </c>
      <c r="F167" s="17"/>
      <c r="G167" s="40"/>
    </row>
    <row r="168" spans="1:7" ht="82.8" customHeight="1" x14ac:dyDescent="0.3">
      <c r="A168" s="2" t="s">
        <v>740</v>
      </c>
      <c r="B168" s="3" t="s">
        <v>738</v>
      </c>
      <c r="C168" s="29">
        <v>0</v>
      </c>
      <c r="D168" s="14">
        <v>0</v>
      </c>
      <c r="E168" s="14">
        <v>1524602.95</v>
      </c>
      <c r="F168" s="17"/>
      <c r="G168" s="40"/>
    </row>
    <row r="169" spans="1:7" ht="46.8" x14ac:dyDescent="0.3">
      <c r="A169" s="2" t="s">
        <v>891</v>
      </c>
      <c r="B169" s="3" t="s">
        <v>892</v>
      </c>
      <c r="C169" s="29">
        <v>0</v>
      </c>
      <c r="D169" s="14">
        <v>0</v>
      </c>
      <c r="E169" s="14">
        <v>1429452.5</v>
      </c>
      <c r="F169" s="17"/>
      <c r="G169" s="40"/>
    </row>
    <row r="170" spans="1:7" ht="81" customHeight="1" x14ac:dyDescent="0.3">
      <c r="A170" s="2" t="s">
        <v>293</v>
      </c>
      <c r="B170" s="3" t="s">
        <v>147</v>
      </c>
      <c r="C170" s="29">
        <f>C171</f>
        <v>502265.8</v>
      </c>
      <c r="D170" s="14">
        <f>D171</f>
        <v>100000</v>
      </c>
      <c r="E170" s="14">
        <f>E171</f>
        <v>1085221</v>
      </c>
      <c r="F170" s="17">
        <f t="shared" si="21"/>
        <v>1085.221</v>
      </c>
      <c r="G170" s="40">
        <f t="shared" si="20"/>
        <v>216.06507948580216</v>
      </c>
    </row>
    <row r="171" spans="1:7" ht="78" x14ac:dyDescent="0.3">
      <c r="A171" s="2" t="s">
        <v>294</v>
      </c>
      <c r="B171" s="3" t="s">
        <v>148</v>
      </c>
      <c r="C171" s="29">
        <v>502265.8</v>
      </c>
      <c r="D171" s="14">
        <v>100000</v>
      </c>
      <c r="E171" s="14">
        <v>1085221</v>
      </c>
      <c r="F171" s="17">
        <f t="shared" si="21"/>
        <v>1085.221</v>
      </c>
      <c r="G171" s="40">
        <f t="shared" si="20"/>
        <v>216.06507948580216</v>
      </c>
    </row>
    <row r="172" spans="1:7" ht="31.2" x14ac:dyDescent="0.3">
      <c r="A172" s="2" t="s">
        <v>295</v>
      </c>
      <c r="B172" s="3" t="s">
        <v>149</v>
      </c>
      <c r="C172" s="29">
        <f>C173</f>
        <v>4500744.51</v>
      </c>
      <c r="D172" s="14">
        <f>D173</f>
        <v>6000000</v>
      </c>
      <c r="E172" s="14">
        <f>E173</f>
        <v>20944943.239999998</v>
      </c>
      <c r="F172" s="17">
        <f t="shared" si="21"/>
        <v>349.08238733333332</v>
      </c>
      <c r="G172" s="40">
        <f t="shared" si="20"/>
        <v>465.36618982622497</v>
      </c>
    </row>
    <row r="173" spans="1:7" ht="46.8" x14ac:dyDescent="0.3">
      <c r="A173" s="2" t="s">
        <v>296</v>
      </c>
      <c r="B173" s="3" t="s">
        <v>150</v>
      </c>
      <c r="C173" s="29">
        <f>C174</f>
        <v>4500744.51</v>
      </c>
      <c r="D173" s="14">
        <f>D174</f>
        <v>6000000</v>
      </c>
      <c r="E173" s="14">
        <f>E174</f>
        <v>20944943.239999998</v>
      </c>
      <c r="F173" s="17">
        <f t="shared" si="21"/>
        <v>349.08238733333332</v>
      </c>
      <c r="G173" s="40">
        <f t="shared" si="20"/>
        <v>465.36618982622497</v>
      </c>
    </row>
    <row r="174" spans="1:7" ht="46.8" x14ac:dyDescent="0.3">
      <c r="A174" s="2" t="s">
        <v>297</v>
      </c>
      <c r="B174" s="3" t="s">
        <v>151</v>
      </c>
      <c r="C174" s="29">
        <v>4500744.51</v>
      </c>
      <c r="D174" s="14">
        <v>6000000</v>
      </c>
      <c r="E174" s="14">
        <v>20944943.239999998</v>
      </c>
      <c r="F174" s="17">
        <f t="shared" si="21"/>
        <v>349.08238733333332</v>
      </c>
      <c r="G174" s="40">
        <f t="shared" si="20"/>
        <v>465.36618982622497</v>
      </c>
    </row>
    <row r="175" spans="1:7" x14ac:dyDescent="0.3">
      <c r="A175" s="19" t="s">
        <v>298</v>
      </c>
      <c r="B175" s="20" t="s">
        <v>152</v>
      </c>
      <c r="C175" s="28">
        <f>C176</f>
        <v>624700</v>
      </c>
      <c r="D175" s="13">
        <f>D176</f>
        <v>1266000</v>
      </c>
      <c r="E175" s="13">
        <f>E176</f>
        <v>288500</v>
      </c>
      <c r="F175" s="18">
        <f t="shared" si="21"/>
        <v>22.788309636650869</v>
      </c>
      <c r="G175" s="41">
        <f t="shared" si="20"/>
        <v>46.18216744037138</v>
      </c>
    </row>
    <row r="176" spans="1:7" ht="31.2" x14ac:dyDescent="0.3">
      <c r="A176" s="2" t="s">
        <v>299</v>
      </c>
      <c r="B176" s="3" t="s">
        <v>153</v>
      </c>
      <c r="C176" s="29">
        <f>C177</f>
        <v>624700</v>
      </c>
      <c r="D176" s="14">
        <f>D177</f>
        <v>1266000</v>
      </c>
      <c r="E176" s="14">
        <f>E177</f>
        <v>288500</v>
      </c>
      <c r="F176" s="17">
        <f t="shared" si="21"/>
        <v>22.788309636650869</v>
      </c>
      <c r="G176" s="40">
        <f t="shared" si="20"/>
        <v>46.18216744037138</v>
      </c>
    </row>
    <row r="177" spans="1:7" ht="31.2" x14ac:dyDescent="0.3">
      <c r="A177" s="2" t="s">
        <v>300</v>
      </c>
      <c r="B177" s="3" t="s">
        <v>154</v>
      </c>
      <c r="C177" s="29">
        <v>624700</v>
      </c>
      <c r="D177" s="14">
        <v>1266000</v>
      </c>
      <c r="E177" s="14">
        <v>288500</v>
      </c>
      <c r="F177" s="17">
        <f t="shared" si="21"/>
        <v>22.788309636650869</v>
      </c>
      <c r="G177" s="40">
        <f t="shared" si="20"/>
        <v>46.18216744037138</v>
      </c>
    </row>
    <row r="178" spans="1:7" x14ac:dyDescent="0.3">
      <c r="A178" s="19" t="s">
        <v>301</v>
      </c>
      <c r="B178" s="20" t="s">
        <v>155</v>
      </c>
      <c r="C178" s="37">
        <f t="shared" ref="C178:D178" si="24">C179+C201+C203+C205+C214+C216+C227</f>
        <v>299476874.75999999</v>
      </c>
      <c r="D178" s="37">
        <f t="shared" si="24"/>
        <v>355133000</v>
      </c>
      <c r="E178" s="13">
        <f>E179+E201+E203+E205+E214+E216+E227</f>
        <v>368034740.86999995</v>
      </c>
      <c r="F178" s="18">
        <f t="shared" si="21"/>
        <v>103.63293213246867</v>
      </c>
      <c r="G178" s="41">
        <f t="shared" si="20"/>
        <v>122.89254092321553</v>
      </c>
    </row>
    <row r="179" spans="1:7" ht="31.2" x14ac:dyDescent="0.3">
      <c r="A179" s="2" t="s">
        <v>573</v>
      </c>
      <c r="B179" s="3" t="s">
        <v>556</v>
      </c>
      <c r="C179" s="38">
        <f t="shared" ref="C179:D179" si="25">C180+C182+C184+C186+C188+C192+C194+C197+C199</f>
        <v>227388576.40000001</v>
      </c>
      <c r="D179" s="38">
        <f t="shared" si="25"/>
        <v>312941000</v>
      </c>
      <c r="E179" s="14">
        <f>E180+E182+E184+E186+E188+E192+E194+E197+E199</f>
        <v>338542722.35999995</v>
      </c>
      <c r="F179" s="17">
        <f t="shared" si="21"/>
        <v>108.18100611936434</v>
      </c>
      <c r="G179" s="40">
        <f t="shared" si="20"/>
        <v>148.88290683717915</v>
      </c>
    </row>
    <row r="180" spans="1:7" ht="46.8" x14ac:dyDescent="0.3">
      <c r="A180" s="2" t="s">
        <v>574</v>
      </c>
      <c r="B180" s="3" t="s">
        <v>557</v>
      </c>
      <c r="C180" s="29">
        <f>C181</f>
        <v>1056346.3</v>
      </c>
      <c r="D180" s="14">
        <f>D181</f>
        <v>1008000</v>
      </c>
      <c r="E180" s="14">
        <f>E181</f>
        <v>2574700</v>
      </c>
      <c r="F180" s="17">
        <f t="shared" si="21"/>
        <v>255.42658730158729</v>
      </c>
      <c r="G180" s="40">
        <f t="shared" si="20"/>
        <v>243.73635804849224</v>
      </c>
    </row>
    <row r="181" spans="1:7" ht="78" x14ac:dyDescent="0.3">
      <c r="A181" s="2" t="s">
        <v>575</v>
      </c>
      <c r="B181" s="3" t="s">
        <v>558</v>
      </c>
      <c r="C181" s="29">
        <v>1056346.3</v>
      </c>
      <c r="D181" s="14">
        <v>1008000</v>
      </c>
      <c r="E181" s="14">
        <v>2574700</v>
      </c>
      <c r="F181" s="17">
        <f t="shared" si="21"/>
        <v>255.42658730158729</v>
      </c>
      <c r="G181" s="40">
        <f t="shared" si="20"/>
        <v>243.73635804849224</v>
      </c>
    </row>
    <row r="182" spans="1:7" ht="46.8" x14ac:dyDescent="0.3">
      <c r="A182" s="2" t="s">
        <v>576</v>
      </c>
      <c r="B182" s="3" t="s">
        <v>559</v>
      </c>
      <c r="C182" s="29">
        <f>C183</f>
        <v>2253975.31</v>
      </c>
      <c r="D182" s="14">
        <f>D183</f>
        <v>2778000</v>
      </c>
      <c r="E182" s="14">
        <f>E183</f>
        <v>2849785.38</v>
      </c>
      <c r="F182" s="17">
        <f t="shared" si="21"/>
        <v>102.58406695464362</v>
      </c>
      <c r="G182" s="40">
        <f t="shared" si="20"/>
        <v>126.43374429864539</v>
      </c>
    </row>
    <row r="183" spans="1:7" ht="78" x14ac:dyDescent="0.3">
      <c r="A183" s="2" t="s">
        <v>577</v>
      </c>
      <c r="B183" s="3" t="s">
        <v>560</v>
      </c>
      <c r="C183" s="29">
        <v>2253975.31</v>
      </c>
      <c r="D183" s="14">
        <v>2778000</v>
      </c>
      <c r="E183" s="14">
        <v>2849785.38</v>
      </c>
      <c r="F183" s="17">
        <f t="shared" si="21"/>
        <v>102.58406695464362</v>
      </c>
      <c r="G183" s="40">
        <f t="shared" si="20"/>
        <v>126.43374429864539</v>
      </c>
    </row>
    <row r="184" spans="1:7" ht="46.8" x14ac:dyDescent="0.3">
      <c r="A184" s="2" t="s">
        <v>578</v>
      </c>
      <c r="B184" s="3" t="s">
        <v>561</v>
      </c>
      <c r="C184" s="29">
        <f>C185</f>
        <v>1234000</v>
      </c>
      <c r="D184" s="14">
        <f>D185</f>
        <v>1005000</v>
      </c>
      <c r="E184" s="14">
        <f>E185</f>
        <v>1293000</v>
      </c>
      <c r="F184" s="17">
        <f t="shared" si="21"/>
        <v>128.65671641791045</v>
      </c>
      <c r="G184" s="40">
        <f t="shared" si="20"/>
        <v>104.78119935170179</v>
      </c>
    </row>
    <row r="185" spans="1:7" ht="78" x14ac:dyDescent="0.3">
      <c r="A185" s="2" t="s">
        <v>579</v>
      </c>
      <c r="B185" s="3" t="s">
        <v>562</v>
      </c>
      <c r="C185" s="29">
        <v>1234000</v>
      </c>
      <c r="D185" s="14">
        <v>1005000</v>
      </c>
      <c r="E185" s="14">
        <v>1293000</v>
      </c>
      <c r="F185" s="17">
        <f t="shared" si="21"/>
        <v>128.65671641791045</v>
      </c>
      <c r="G185" s="40">
        <f t="shared" si="20"/>
        <v>104.78119935170179</v>
      </c>
    </row>
    <row r="186" spans="1:7" ht="46.8" x14ac:dyDescent="0.3">
      <c r="A186" s="2" t="s">
        <v>580</v>
      </c>
      <c r="B186" s="3" t="s">
        <v>563</v>
      </c>
      <c r="C186" s="29">
        <f>C187</f>
        <v>3000</v>
      </c>
      <c r="D186" s="14">
        <f>D187</f>
        <v>15000</v>
      </c>
      <c r="E186" s="14">
        <f>E187</f>
        <v>27000</v>
      </c>
      <c r="F186" s="17">
        <f t="shared" si="21"/>
        <v>180</v>
      </c>
      <c r="G186" s="40">
        <f t="shared" si="20"/>
        <v>900</v>
      </c>
    </row>
    <row r="187" spans="1:7" ht="78" x14ac:dyDescent="0.3">
      <c r="A187" s="2" t="s">
        <v>581</v>
      </c>
      <c r="B187" s="3" t="s">
        <v>564</v>
      </c>
      <c r="C187" s="29">
        <v>3000</v>
      </c>
      <c r="D187" s="14">
        <v>15000</v>
      </c>
      <c r="E187" s="14">
        <v>27000</v>
      </c>
      <c r="F187" s="17">
        <f t="shared" si="21"/>
        <v>180</v>
      </c>
      <c r="G187" s="40">
        <f t="shared" si="20"/>
        <v>900</v>
      </c>
    </row>
    <row r="188" spans="1:7" ht="46.8" x14ac:dyDescent="0.3">
      <c r="A188" s="2" t="s">
        <v>582</v>
      </c>
      <c r="B188" s="3" t="s">
        <v>565</v>
      </c>
      <c r="C188" s="38">
        <f t="shared" ref="C188:D188" si="26">C189+C190+C191</f>
        <v>222027202.87</v>
      </c>
      <c r="D188" s="38">
        <f t="shared" si="26"/>
        <v>307765000</v>
      </c>
      <c r="E188" s="14">
        <f>E189+E190+E191</f>
        <v>329959590.08999997</v>
      </c>
      <c r="F188" s="17">
        <f t="shared" si="21"/>
        <v>107.21153805338488</v>
      </c>
      <c r="G188" s="40">
        <f t="shared" si="20"/>
        <v>148.61223571924015</v>
      </c>
    </row>
    <row r="189" spans="1:7" ht="62.4" x14ac:dyDescent="0.3">
      <c r="A189" s="2" t="s">
        <v>583</v>
      </c>
      <c r="B189" s="3" t="s">
        <v>566</v>
      </c>
      <c r="C189" s="29">
        <v>195761381.31999999</v>
      </c>
      <c r="D189" s="14">
        <v>277315000</v>
      </c>
      <c r="E189" s="14">
        <v>267196027.13</v>
      </c>
      <c r="F189" s="17">
        <f t="shared" si="21"/>
        <v>96.351090683879335</v>
      </c>
      <c r="G189" s="40">
        <f t="shared" si="20"/>
        <v>136.4906731492816</v>
      </c>
    </row>
    <row r="190" spans="1:7" ht="78" x14ac:dyDescent="0.3">
      <c r="A190" s="2" t="s">
        <v>704</v>
      </c>
      <c r="B190" s="3" t="s">
        <v>705</v>
      </c>
      <c r="C190" s="29">
        <v>3000</v>
      </c>
      <c r="D190" s="14">
        <v>0</v>
      </c>
      <c r="E190" s="14">
        <v>6000</v>
      </c>
      <c r="F190" s="17"/>
      <c r="G190" s="40">
        <f t="shared" si="20"/>
        <v>200</v>
      </c>
    </row>
    <row r="191" spans="1:7" ht="62.4" x14ac:dyDescent="0.3">
      <c r="A191" s="2" t="s">
        <v>584</v>
      </c>
      <c r="B191" s="3" t="s">
        <v>585</v>
      </c>
      <c r="C191" s="29">
        <v>26262821.550000001</v>
      </c>
      <c r="D191" s="14">
        <v>30450000</v>
      </c>
      <c r="E191" s="14">
        <v>62757562.960000001</v>
      </c>
      <c r="F191" s="17"/>
      <c r="G191" s="40">
        <f t="shared" si="20"/>
        <v>238.95971284166913</v>
      </c>
    </row>
    <row r="192" spans="1:7" ht="62.4" x14ac:dyDescent="0.3">
      <c r="A192" s="2" t="s">
        <v>586</v>
      </c>
      <c r="B192" s="3" t="s">
        <v>567</v>
      </c>
      <c r="C192" s="29">
        <f>C193</f>
        <v>564500</v>
      </c>
      <c r="D192" s="14">
        <f>D193</f>
        <v>150000</v>
      </c>
      <c r="E192" s="14">
        <f>E193</f>
        <v>815000</v>
      </c>
      <c r="F192" s="17">
        <f t="shared" si="21"/>
        <v>543.33333333333337</v>
      </c>
      <c r="G192" s="40">
        <f t="shared" si="20"/>
        <v>144.37555358724535</v>
      </c>
    </row>
    <row r="193" spans="1:7" ht="93.6" x14ac:dyDescent="0.3">
      <c r="A193" s="2" t="s">
        <v>587</v>
      </c>
      <c r="B193" s="3" t="s">
        <v>568</v>
      </c>
      <c r="C193" s="29">
        <v>564500</v>
      </c>
      <c r="D193" s="14">
        <v>150000</v>
      </c>
      <c r="E193" s="14">
        <v>815000</v>
      </c>
      <c r="F193" s="17">
        <f t="shared" si="21"/>
        <v>543.33333333333337</v>
      </c>
      <c r="G193" s="40">
        <f t="shared" si="20"/>
        <v>144.37555358724535</v>
      </c>
    </row>
    <row r="194" spans="1:7" ht="62.4" x14ac:dyDescent="0.3">
      <c r="A194" s="2" t="s">
        <v>588</v>
      </c>
      <c r="B194" s="3" t="s">
        <v>569</v>
      </c>
      <c r="C194" s="29">
        <f>C195</f>
        <v>179551.92</v>
      </c>
      <c r="D194" s="14">
        <f>D195</f>
        <v>60000</v>
      </c>
      <c r="E194" s="14">
        <f>E195+E196</f>
        <v>35100</v>
      </c>
      <c r="F194" s="17">
        <f t="shared" si="21"/>
        <v>58.5</v>
      </c>
      <c r="G194" s="40">
        <f t="shared" si="20"/>
        <v>19.548663138773453</v>
      </c>
    </row>
    <row r="195" spans="1:7" ht="109.2" x14ac:dyDescent="0.3">
      <c r="A195" s="2" t="s">
        <v>589</v>
      </c>
      <c r="B195" s="3" t="s">
        <v>570</v>
      </c>
      <c r="C195" s="29">
        <v>179551.92</v>
      </c>
      <c r="D195" s="14">
        <v>60000</v>
      </c>
      <c r="E195" s="14">
        <v>0</v>
      </c>
      <c r="F195" s="17">
        <f t="shared" si="21"/>
        <v>0</v>
      </c>
      <c r="G195" s="40">
        <f t="shared" si="20"/>
        <v>0</v>
      </c>
    </row>
    <row r="196" spans="1:7" ht="171.6" x14ac:dyDescent="0.3">
      <c r="A196" s="2" t="s">
        <v>893</v>
      </c>
      <c r="B196" s="3" t="s">
        <v>894</v>
      </c>
      <c r="C196" s="29">
        <v>0</v>
      </c>
      <c r="D196" s="14">
        <v>0</v>
      </c>
      <c r="E196" s="14">
        <v>35100</v>
      </c>
      <c r="F196" s="17"/>
      <c r="G196" s="40"/>
    </row>
    <row r="197" spans="1:7" ht="46.8" x14ac:dyDescent="0.3">
      <c r="A197" s="2" t="s">
        <v>590</v>
      </c>
      <c r="B197" s="3" t="s">
        <v>571</v>
      </c>
      <c r="C197" s="29">
        <f>C198</f>
        <v>70000</v>
      </c>
      <c r="D197" s="14">
        <f>D198</f>
        <v>160000</v>
      </c>
      <c r="E197" s="14">
        <f>E198</f>
        <v>522546.89</v>
      </c>
      <c r="F197" s="17">
        <f t="shared" si="21"/>
        <v>326.59180624999999</v>
      </c>
      <c r="G197" s="40">
        <f t="shared" ref="G197:G260" si="27">E197/C197*100</f>
        <v>746.49555714285714</v>
      </c>
    </row>
    <row r="198" spans="1:7" ht="78" x14ac:dyDescent="0.3">
      <c r="A198" s="2" t="s">
        <v>591</v>
      </c>
      <c r="B198" s="3" t="s">
        <v>572</v>
      </c>
      <c r="C198" s="29">
        <v>70000</v>
      </c>
      <c r="D198" s="14">
        <v>160000</v>
      </c>
      <c r="E198" s="14">
        <v>522546.89</v>
      </c>
      <c r="F198" s="17">
        <f t="shared" si="21"/>
        <v>326.59180624999999</v>
      </c>
      <c r="G198" s="40">
        <f t="shared" si="27"/>
        <v>746.49555714285714</v>
      </c>
    </row>
    <row r="199" spans="1:7" ht="67.8" customHeight="1" x14ac:dyDescent="0.3">
      <c r="A199" s="2" t="s">
        <v>743</v>
      </c>
      <c r="B199" s="3" t="s">
        <v>741</v>
      </c>
      <c r="C199" s="29">
        <f t="shared" ref="C199:D199" si="28">C200</f>
        <v>0</v>
      </c>
      <c r="D199" s="29">
        <f t="shared" si="28"/>
        <v>0</v>
      </c>
      <c r="E199" s="14">
        <f>E200</f>
        <v>466000</v>
      </c>
      <c r="F199" s="17"/>
      <c r="G199" s="40"/>
    </row>
    <row r="200" spans="1:7" ht="116.4" customHeight="1" x14ac:dyDescent="0.3">
      <c r="A200" s="2" t="s">
        <v>744</v>
      </c>
      <c r="B200" s="3" t="s">
        <v>742</v>
      </c>
      <c r="C200" s="29">
        <v>0</v>
      </c>
      <c r="D200" s="14">
        <v>0</v>
      </c>
      <c r="E200" s="14">
        <v>466000</v>
      </c>
      <c r="F200" s="17"/>
      <c r="G200" s="40"/>
    </row>
    <row r="201" spans="1:7" ht="102.6" customHeight="1" x14ac:dyDescent="0.3">
      <c r="A201" s="2" t="s">
        <v>747</v>
      </c>
      <c r="B201" s="3" t="s">
        <v>745</v>
      </c>
      <c r="C201" s="29">
        <f>C202</f>
        <v>0</v>
      </c>
      <c r="D201" s="14">
        <f>D202</f>
        <v>340000</v>
      </c>
      <c r="E201" s="14">
        <f>E202</f>
        <v>849000</v>
      </c>
      <c r="F201" s="17">
        <f t="shared" si="21"/>
        <v>249.70588235294119</v>
      </c>
      <c r="G201" s="40"/>
    </row>
    <row r="202" spans="1:7" ht="116.4" customHeight="1" x14ac:dyDescent="0.3">
      <c r="A202" s="2" t="s">
        <v>748</v>
      </c>
      <c r="B202" s="3" t="s">
        <v>746</v>
      </c>
      <c r="C202" s="29">
        <v>0</v>
      </c>
      <c r="D202" s="14">
        <v>340000</v>
      </c>
      <c r="E202" s="14">
        <v>849000</v>
      </c>
      <c r="F202" s="17">
        <f t="shared" si="21"/>
        <v>249.70588235294119</v>
      </c>
      <c r="G202" s="40"/>
    </row>
    <row r="203" spans="1:7" ht="31.2" x14ac:dyDescent="0.3">
      <c r="A203" s="2" t="s">
        <v>592</v>
      </c>
      <c r="B203" s="3" t="s">
        <v>699</v>
      </c>
      <c r="C203" s="29">
        <f t="shared" ref="C203:D203" si="29">C204</f>
        <v>27067.9</v>
      </c>
      <c r="D203" s="29">
        <f t="shared" si="29"/>
        <v>0</v>
      </c>
      <c r="E203" s="14">
        <f>E204</f>
        <v>36500</v>
      </c>
      <c r="F203" s="17"/>
      <c r="G203" s="40">
        <f t="shared" si="27"/>
        <v>134.84607228488358</v>
      </c>
    </row>
    <row r="204" spans="1:7" ht="46.8" x14ac:dyDescent="0.3">
      <c r="A204" s="2" t="s">
        <v>593</v>
      </c>
      <c r="B204" s="3" t="s">
        <v>700</v>
      </c>
      <c r="C204" s="29">
        <v>27067.9</v>
      </c>
      <c r="D204" s="14">
        <v>0</v>
      </c>
      <c r="E204" s="14">
        <v>36500</v>
      </c>
      <c r="F204" s="17"/>
      <c r="G204" s="40">
        <f t="shared" si="27"/>
        <v>134.84607228488358</v>
      </c>
    </row>
    <row r="205" spans="1:7" ht="78" x14ac:dyDescent="0.3">
      <c r="A205" s="2" t="s">
        <v>599</v>
      </c>
      <c r="B205" s="3" t="s">
        <v>594</v>
      </c>
      <c r="C205" s="29">
        <f t="shared" ref="C205:D205" si="30">C206+C208+C210+C212</f>
        <v>4426810.38</v>
      </c>
      <c r="D205" s="29">
        <f t="shared" si="30"/>
        <v>4003000</v>
      </c>
      <c r="E205" s="14">
        <f>E206+E208+E210+E212</f>
        <v>14856146.699999999</v>
      </c>
      <c r="F205" s="17">
        <f t="shared" si="21"/>
        <v>371.12532350736944</v>
      </c>
      <c r="G205" s="40">
        <f t="shared" si="27"/>
        <v>335.59482843717376</v>
      </c>
    </row>
    <row r="206" spans="1:7" ht="46.8" x14ac:dyDescent="0.3">
      <c r="A206" s="2" t="s">
        <v>600</v>
      </c>
      <c r="B206" s="3" t="s">
        <v>595</v>
      </c>
      <c r="C206" s="29">
        <f>C207</f>
        <v>742302.69</v>
      </c>
      <c r="D206" s="14">
        <f>D207</f>
        <v>620000</v>
      </c>
      <c r="E206" s="14">
        <f>E207</f>
        <v>1280412.23</v>
      </c>
      <c r="F206" s="17">
        <f t="shared" si="21"/>
        <v>206.51810161290322</v>
      </c>
      <c r="G206" s="40">
        <f t="shared" si="27"/>
        <v>172.49192913473075</v>
      </c>
    </row>
    <row r="207" spans="1:7" ht="62.4" x14ac:dyDescent="0.3">
      <c r="A207" s="2" t="s">
        <v>601</v>
      </c>
      <c r="B207" s="3" t="s">
        <v>749</v>
      </c>
      <c r="C207" s="29">
        <v>742302.69</v>
      </c>
      <c r="D207" s="14">
        <v>620000</v>
      </c>
      <c r="E207" s="14">
        <v>1280412.23</v>
      </c>
      <c r="F207" s="17">
        <f t="shared" si="21"/>
        <v>206.51810161290322</v>
      </c>
      <c r="G207" s="40">
        <f t="shared" si="27"/>
        <v>172.49192913473075</v>
      </c>
    </row>
    <row r="208" spans="1:7" ht="62.4" x14ac:dyDescent="0.3">
      <c r="A208" s="2" t="s">
        <v>602</v>
      </c>
      <c r="B208" s="3" t="s">
        <v>596</v>
      </c>
      <c r="C208" s="29">
        <f>C209</f>
        <v>969440.64</v>
      </c>
      <c r="D208" s="14">
        <f>D209</f>
        <v>1598000</v>
      </c>
      <c r="E208" s="14">
        <f>E209</f>
        <v>447772.07</v>
      </c>
      <c r="F208" s="17">
        <f t="shared" si="21"/>
        <v>28.020780350438045</v>
      </c>
      <c r="G208" s="40">
        <f t="shared" si="27"/>
        <v>46.188704240829018</v>
      </c>
    </row>
    <row r="209" spans="1:7" ht="78" x14ac:dyDescent="0.3">
      <c r="A209" s="2" t="s">
        <v>603</v>
      </c>
      <c r="B209" s="3" t="s">
        <v>750</v>
      </c>
      <c r="C209" s="29">
        <v>969440.64</v>
      </c>
      <c r="D209" s="14">
        <v>1598000</v>
      </c>
      <c r="E209" s="14">
        <v>447772.07</v>
      </c>
      <c r="F209" s="17">
        <f t="shared" si="21"/>
        <v>28.020780350438045</v>
      </c>
      <c r="G209" s="40">
        <f t="shared" si="27"/>
        <v>46.188704240829018</v>
      </c>
    </row>
    <row r="210" spans="1:7" ht="52.2" customHeight="1" x14ac:dyDescent="0.3">
      <c r="A210" s="2" t="s">
        <v>711</v>
      </c>
      <c r="B210" s="3" t="s">
        <v>708</v>
      </c>
      <c r="C210" s="29">
        <f t="shared" ref="C210:D210" si="31">C211</f>
        <v>183.57</v>
      </c>
      <c r="D210" s="29">
        <f t="shared" si="31"/>
        <v>0</v>
      </c>
      <c r="E210" s="14">
        <f>E211</f>
        <v>747.81</v>
      </c>
      <c r="F210" s="17"/>
      <c r="G210" s="40">
        <f t="shared" si="27"/>
        <v>407.37048537342702</v>
      </c>
    </row>
    <row r="211" spans="1:7" ht="62.4" x14ac:dyDescent="0.3">
      <c r="A211" s="2" t="s">
        <v>710</v>
      </c>
      <c r="B211" s="3" t="s">
        <v>709</v>
      </c>
      <c r="C211" s="29">
        <v>183.57</v>
      </c>
      <c r="D211" s="14">
        <v>0</v>
      </c>
      <c r="E211" s="14">
        <v>747.81</v>
      </c>
      <c r="F211" s="17"/>
      <c r="G211" s="40">
        <f t="shared" si="27"/>
        <v>407.37048537342702</v>
      </c>
    </row>
    <row r="212" spans="1:7" ht="62.4" x14ac:dyDescent="0.3">
      <c r="A212" s="2" t="s">
        <v>604</v>
      </c>
      <c r="B212" s="3" t="s">
        <v>597</v>
      </c>
      <c r="C212" s="29">
        <f>C213</f>
        <v>2714883.48</v>
      </c>
      <c r="D212" s="14">
        <f>D213</f>
        <v>1785000</v>
      </c>
      <c r="E212" s="14">
        <f>E213</f>
        <v>13127214.59</v>
      </c>
      <c r="F212" s="17">
        <f t="shared" si="21"/>
        <v>735.41818431372553</v>
      </c>
      <c r="G212" s="40">
        <f t="shared" si="27"/>
        <v>483.52773467832219</v>
      </c>
    </row>
    <row r="213" spans="1:7" ht="62.4" x14ac:dyDescent="0.3">
      <c r="A213" s="2" t="s">
        <v>605</v>
      </c>
      <c r="B213" s="3" t="s">
        <v>598</v>
      </c>
      <c r="C213" s="29">
        <v>2714883.48</v>
      </c>
      <c r="D213" s="14">
        <v>1785000</v>
      </c>
      <c r="E213" s="14">
        <v>13127214.59</v>
      </c>
      <c r="F213" s="17">
        <f t="shared" si="21"/>
        <v>735.41818431372553</v>
      </c>
      <c r="G213" s="40">
        <f t="shared" si="27"/>
        <v>483.52773467832219</v>
      </c>
    </row>
    <row r="214" spans="1:7" ht="46.8" x14ac:dyDescent="0.3">
      <c r="A214" s="2" t="s">
        <v>897</v>
      </c>
      <c r="B214" s="3" t="s">
        <v>895</v>
      </c>
      <c r="C214" s="29">
        <f t="shared" ref="C214:D214" si="32">C215</f>
        <v>0</v>
      </c>
      <c r="D214" s="29">
        <f t="shared" si="32"/>
        <v>0</v>
      </c>
      <c r="E214" s="14">
        <f>E215</f>
        <v>159879.81</v>
      </c>
      <c r="F214" s="17"/>
      <c r="G214" s="40"/>
    </row>
    <row r="215" spans="1:7" ht="36" customHeight="1" x14ac:dyDescent="0.3">
      <c r="A215" s="2" t="s">
        <v>898</v>
      </c>
      <c r="B215" s="3" t="s">
        <v>896</v>
      </c>
      <c r="C215" s="29">
        <v>0</v>
      </c>
      <c r="D215" s="14">
        <v>0</v>
      </c>
      <c r="E215" s="14">
        <v>159879.81</v>
      </c>
      <c r="F215" s="17"/>
      <c r="G215" s="40"/>
    </row>
    <row r="216" spans="1:7" x14ac:dyDescent="0.3">
      <c r="A216" s="2" t="s">
        <v>610</v>
      </c>
      <c r="B216" s="3" t="s">
        <v>606</v>
      </c>
      <c r="C216" s="29">
        <f>C217+C219+C222+C224</f>
        <v>66598515.880000003</v>
      </c>
      <c r="D216" s="29">
        <f t="shared" ref="D216" si="33">D217+D222+D224</f>
        <v>36000000</v>
      </c>
      <c r="E216" s="14">
        <f>E217+E222+E224</f>
        <v>12072162.35</v>
      </c>
      <c r="F216" s="17">
        <f t="shared" si="21"/>
        <v>33.53378430555555</v>
      </c>
      <c r="G216" s="40">
        <f t="shared" si="27"/>
        <v>18.126773833447171</v>
      </c>
    </row>
    <row r="217" spans="1:7" ht="78" x14ac:dyDescent="0.3">
      <c r="A217" s="2" t="s">
        <v>903</v>
      </c>
      <c r="B217" s="3" t="s">
        <v>899</v>
      </c>
      <c r="C217" s="29">
        <f t="shared" ref="C217:D217" si="34">C218</f>
        <v>98277.99</v>
      </c>
      <c r="D217" s="29">
        <f t="shared" si="34"/>
        <v>0</v>
      </c>
      <c r="E217" s="14">
        <f>E218</f>
        <v>56243.65</v>
      </c>
      <c r="F217" s="17"/>
      <c r="G217" s="40">
        <f t="shared" si="27"/>
        <v>57.229141540237038</v>
      </c>
    </row>
    <row r="218" spans="1:7" ht="46.8" x14ac:dyDescent="0.3">
      <c r="A218" s="2" t="s">
        <v>904</v>
      </c>
      <c r="B218" s="3" t="s">
        <v>900</v>
      </c>
      <c r="C218" s="29">
        <v>98277.99</v>
      </c>
      <c r="D218" s="14">
        <v>0</v>
      </c>
      <c r="E218" s="14">
        <v>56243.65</v>
      </c>
      <c r="F218" s="17"/>
      <c r="G218" s="40">
        <f t="shared" si="27"/>
        <v>57.229141540237038</v>
      </c>
    </row>
    <row r="219" spans="1:7" s="34" customFormat="1" ht="31.2" x14ac:dyDescent="0.3">
      <c r="A219" s="32" t="s">
        <v>942</v>
      </c>
      <c r="B219" s="33" t="s">
        <v>943</v>
      </c>
      <c r="C219" s="38">
        <f>C220+C221</f>
        <v>508234.19</v>
      </c>
      <c r="D219" s="38">
        <v>0</v>
      </c>
      <c r="E219" s="38">
        <v>0</v>
      </c>
      <c r="F219" s="40"/>
      <c r="G219" s="40">
        <f t="shared" si="27"/>
        <v>0</v>
      </c>
    </row>
    <row r="220" spans="1:7" s="34" customFormat="1" ht="124.8" x14ac:dyDescent="0.3">
      <c r="A220" s="32" t="s">
        <v>944</v>
      </c>
      <c r="B220" s="33" t="s">
        <v>945</v>
      </c>
      <c r="C220" s="38">
        <v>1316.55</v>
      </c>
      <c r="D220" s="38">
        <v>0</v>
      </c>
      <c r="E220" s="38">
        <v>0</v>
      </c>
      <c r="F220" s="40"/>
      <c r="G220" s="40">
        <f t="shared" si="27"/>
        <v>0</v>
      </c>
    </row>
    <row r="221" spans="1:7" s="34" customFormat="1" ht="124.8" x14ac:dyDescent="0.3">
      <c r="A221" s="32" t="s">
        <v>946</v>
      </c>
      <c r="B221" s="33" t="s">
        <v>947</v>
      </c>
      <c r="C221" s="38">
        <v>506917.64</v>
      </c>
      <c r="D221" s="38">
        <v>0</v>
      </c>
      <c r="E221" s="38">
        <v>0</v>
      </c>
      <c r="F221" s="40"/>
      <c r="G221" s="40">
        <f t="shared" si="27"/>
        <v>0</v>
      </c>
    </row>
    <row r="222" spans="1:7" ht="31.2" x14ac:dyDescent="0.3">
      <c r="A222" s="2" t="s">
        <v>905</v>
      </c>
      <c r="B222" s="3" t="s">
        <v>901</v>
      </c>
      <c r="C222" s="29">
        <f t="shared" ref="C222:D222" si="35">C223</f>
        <v>0</v>
      </c>
      <c r="D222" s="29">
        <f t="shared" si="35"/>
        <v>0</v>
      </c>
      <c r="E222" s="14">
        <f>E223</f>
        <v>151085.62</v>
      </c>
      <c r="F222" s="17"/>
      <c r="G222" s="40"/>
    </row>
    <row r="223" spans="1:7" ht="46.8" x14ac:dyDescent="0.3">
      <c r="A223" s="2" t="s">
        <v>906</v>
      </c>
      <c r="B223" s="3" t="s">
        <v>902</v>
      </c>
      <c r="C223" s="29">
        <v>0</v>
      </c>
      <c r="D223" s="14">
        <v>0</v>
      </c>
      <c r="E223" s="14">
        <v>151085.62</v>
      </c>
      <c r="F223" s="17"/>
      <c r="G223" s="40"/>
    </row>
    <row r="224" spans="1:7" ht="62.4" x14ac:dyDescent="0.3">
      <c r="A224" s="2" t="s">
        <v>611</v>
      </c>
      <c r="B224" s="3" t="s">
        <v>612</v>
      </c>
      <c r="C224" s="38">
        <f t="shared" ref="C224:D224" si="36">C225+C226</f>
        <v>65992003.700000003</v>
      </c>
      <c r="D224" s="38">
        <f t="shared" si="36"/>
        <v>36000000</v>
      </c>
      <c r="E224" s="14">
        <f>E225+E226</f>
        <v>11864833.08</v>
      </c>
      <c r="F224" s="17">
        <f t="shared" si="21"/>
        <v>32.957869666666667</v>
      </c>
      <c r="G224" s="40">
        <f t="shared" si="27"/>
        <v>17.97919810699732</v>
      </c>
    </row>
    <row r="225" spans="1:7" ht="52.2" customHeight="1" x14ac:dyDescent="0.3">
      <c r="A225" s="2" t="s">
        <v>613</v>
      </c>
      <c r="B225" s="3" t="s">
        <v>614</v>
      </c>
      <c r="C225" s="29">
        <v>65835796.170000002</v>
      </c>
      <c r="D225" s="14">
        <v>36000000</v>
      </c>
      <c r="E225" s="14">
        <v>11864097</v>
      </c>
      <c r="F225" s="17">
        <f t="shared" si="21"/>
        <v>32.955824999999997</v>
      </c>
      <c r="G225" s="40">
        <f t="shared" si="27"/>
        <v>18.020739005517218</v>
      </c>
    </row>
    <row r="226" spans="1:7" ht="62.4" x14ac:dyDescent="0.3">
      <c r="A226" s="2" t="s">
        <v>615</v>
      </c>
      <c r="B226" s="3" t="s">
        <v>616</v>
      </c>
      <c r="C226" s="29">
        <v>156207.53</v>
      </c>
      <c r="D226" s="14">
        <v>0</v>
      </c>
      <c r="E226" s="14">
        <v>736.08</v>
      </c>
      <c r="F226" s="17"/>
      <c r="G226" s="40">
        <f t="shared" si="27"/>
        <v>0.47121928117037637</v>
      </c>
    </row>
    <row r="227" spans="1:7" x14ac:dyDescent="0.3">
      <c r="A227" s="2" t="s">
        <v>617</v>
      </c>
      <c r="B227" s="3" t="s">
        <v>607</v>
      </c>
      <c r="C227" s="29">
        <f>C228</f>
        <v>1035904.2</v>
      </c>
      <c r="D227" s="14">
        <f>D228</f>
        <v>1849000</v>
      </c>
      <c r="E227" s="14">
        <f>E228</f>
        <v>1518329.65</v>
      </c>
      <c r="F227" s="17">
        <f t="shared" si="21"/>
        <v>82.116260140616546</v>
      </c>
      <c r="G227" s="40">
        <f t="shared" si="27"/>
        <v>146.57046954728054</v>
      </c>
    </row>
    <row r="228" spans="1:7" ht="31.2" x14ac:dyDescent="0.3">
      <c r="A228" s="2" t="s">
        <v>618</v>
      </c>
      <c r="B228" s="3" t="s">
        <v>608</v>
      </c>
      <c r="C228" s="29">
        <f>C229</f>
        <v>1035904.2</v>
      </c>
      <c r="D228" s="14">
        <f>D229</f>
        <v>1849000</v>
      </c>
      <c r="E228" s="14">
        <f>E229</f>
        <v>1518329.65</v>
      </c>
      <c r="F228" s="17">
        <f t="shared" si="21"/>
        <v>82.116260140616546</v>
      </c>
      <c r="G228" s="40">
        <f t="shared" si="27"/>
        <v>146.57046954728054</v>
      </c>
    </row>
    <row r="229" spans="1:7" ht="62.4" x14ac:dyDescent="0.3">
      <c r="A229" s="2" t="s">
        <v>619</v>
      </c>
      <c r="B229" s="3" t="s">
        <v>609</v>
      </c>
      <c r="C229" s="29">
        <v>1035904.2</v>
      </c>
      <c r="D229" s="14">
        <v>1849000</v>
      </c>
      <c r="E229" s="14">
        <v>1518329.65</v>
      </c>
      <c r="F229" s="17">
        <f t="shared" si="21"/>
        <v>82.116260140616546</v>
      </c>
      <c r="G229" s="40">
        <f t="shared" si="27"/>
        <v>146.57046954728054</v>
      </c>
    </row>
    <row r="230" spans="1:7" ht="18" customHeight="1" x14ac:dyDescent="0.3">
      <c r="A230" s="19" t="s">
        <v>408</v>
      </c>
      <c r="B230" s="16" t="s">
        <v>405</v>
      </c>
      <c r="C230" s="28">
        <f t="shared" ref="C230:D230" si="37">C231+C233</f>
        <v>595101.5</v>
      </c>
      <c r="D230" s="28">
        <f t="shared" si="37"/>
        <v>0</v>
      </c>
      <c r="E230" s="13">
        <f>E231+E233</f>
        <v>360856.13</v>
      </c>
      <c r="F230" s="18"/>
      <c r="G230" s="41">
        <f t="shared" si="27"/>
        <v>60.637744989720247</v>
      </c>
    </row>
    <row r="231" spans="1:7" ht="17.25" customHeight="1" x14ac:dyDescent="0.3">
      <c r="A231" s="2" t="s">
        <v>409</v>
      </c>
      <c r="B231" s="15" t="s">
        <v>406</v>
      </c>
      <c r="C231" s="29">
        <f t="shared" ref="C231:D231" si="38">C232</f>
        <v>378951.28</v>
      </c>
      <c r="D231" s="29">
        <f t="shared" si="38"/>
        <v>0</v>
      </c>
      <c r="E231" s="14">
        <f>E232</f>
        <v>-12411.17</v>
      </c>
      <c r="F231" s="17"/>
      <c r="G231" s="40"/>
    </row>
    <row r="232" spans="1:7" ht="31.2" x14ac:dyDescent="0.3">
      <c r="A232" s="2" t="s">
        <v>410</v>
      </c>
      <c r="B232" s="15" t="s">
        <v>407</v>
      </c>
      <c r="C232" s="29">
        <v>378951.28</v>
      </c>
      <c r="D232" s="14">
        <v>0</v>
      </c>
      <c r="E232" s="14">
        <v>-12411.17</v>
      </c>
      <c r="F232" s="17"/>
      <c r="G232" s="40"/>
    </row>
    <row r="233" spans="1:7" x14ac:dyDescent="0.3">
      <c r="A233" s="2" t="s">
        <v>858</v>
      </c>
      <c r="B233" s="15" t="s">
        <v>860</v>
      </c>
      <c r="C233" s="29">
        <f t="shared" ref="C233:D233" si="39">C234</f>
        <v>216150.22</v>
      </c>
      <c r="D233" s="29">
        <f t="shared" si="39"/>
        <v>0</v>
      </c>
      <c r="E233" s="14">
        <f>E234</f>
        <v>373267.3</v>
      </c>
      <c r="F233" s="17"/>
      <c r="G233" s="40">
        <f t="shared" si="27"/>
        <v>172.68883649528556</v>
      </c>
    </row>
    <row r="234" spans="1:7" x14ac:dyDescent="0.3">
      <c r="A234" s="2" t="s">
        <v>859</v>
      </c>
      <c r="B234" s="15" t="s">
        <v>861</v>
      </c>
      <c r="C234" s="29">
        <v>216150.22</v>
      </c>
      <c r="D234" s="14">
        <v>0</v>
      </c>
      <c r="E234" s="14">
        <v>373267.3</v>
      </c>
      <c r="F234" s="17"/>
      <c r="G234" s="40">
        <f t="shared" si="27"/>
        <v>172.68883649528556</v>
      </c>
    </row>
    <row r="235" spans="1:7" x14ac:dyDescent="0.3">
      <c r="A235" s="19" t="s">
        <v>302</v>
      </c>
      <c r="B235" s="20" t="s">
        <v>156</v>
      </c>
      <c r="C235" s="28">
        <f>C237+C251+C376+C421+C453+C456+C471</f>
        <v>32639880659.57</v>
      </c>
      <c r="D235" s="13">
        <f>D237+D251+D376+D421+D453+D456+D471</f>
        <v>43291104723.940002</v>
      </c>
      <c r="E235" s="13">
        <f>E237+E251+E376+E421+E453+E456+E471</f>
        <v>31893213615.420002</v>
      </c>
      <c r="F235" s="18">
        <f t="shared" ref="F235:F346" si="40">E235/D235*100</f>
        <v>73.671517090630019</v>
      </c>
      <c r="G235" s="41">
        <f t="shared" si="27"/>
        <v>97.712408780112753</v>
      </c>
    </row>
    <row r="236" spans="1:7" ht="31.2" x14ac:dyDescent="0.3">
      <c r="A236" s="19" t="s">
        <v>303</v>
      </c>
      <c r="B236" s="20" t="s">
        <v>157</v>
      </c>
      <c r="C236" s="28">
        <f>C237+C251+C376+C421</f>
        <v>32593664702.010002</v>
      </c>
      <c r="D236" s="13">
        <f>D237+D251+D376+D421</f>
        <v>43018506800</v>
      </c>
      <c r="E236" s="13">
        <f>E237+E251+E376+E421</f>
        <v>31721531769.540001</v>
      </c>
      <c r="F236" s="18">
        <f t="shared" si="40"/>
        <v>73.739267420458205</v>
      </c>
      <c r="G236" s="41">
        <f t="shared" si="27"/>
        <v>97.324225611193029</v>
      </c>
    </row>
    <row r="237" spans="1:7" x14ac:dyDescent="0.3">
      <c r="A237" s="19" t="s">
        <v>304</v>
      </c>
      <c r="B237" s="20" t="s">
        <v>1</v>
      </c>
      <c r="C237" s="28">
        <f>C238+C240+C242+C245+C247+C249</f>
        <v>13399573700</v>
      </c>
      <c r="D237" s="13">
        <f>D238+D242+D244</f>
        <v>14882182400</v>
      </c>
      <c r="E237" s="13">
        <f>E238+E242+E244</f>
        <v>11397619200</v>
      </c>
      <c r="F237" s="18">
        <f t="shared" si="40"/>
        <v>76.585670660776202</v>
      </c>
      <c r="G237" s="41">
        <f t="shared" si="27"/>
        <v>85.059565738274202</v>
      </c>
    </row>
    <row r="238" spans="1:7" ht="16.5" customHeight="1" x14ac:dyDescent="0.3">
      <c r="A238" s="2" t="s">
        <v>501</v>
      </c>
      <c r="B238" s="15" t="s">
        <v>411</v>
      </c>
      <c r="C238" s="29">
        <f>C239</f>
        <v>10036800000</v>
      </c>
      <c r="D238" s="14">
        <f>D239</f>
        <v>13382003400</v>
      </c>
      <c r="E238" s="14">
        <f>E239</f>
        <v>10036800000</v>
      </c>
      <c r="F238" s="17">
        <f t="shared" si="40"/>
        <v>75.002222761354247</v>
      </c>
      <c r="G238" s="40">
        <f t="shared" si="27"/>
        <v>100</v>
      </c>
    </row>
    <row r="239" spans="1:7" ht="31.2" x14ac:dyDescent="0.3">
      <c r="A239" s="2" t="s">
        <v>305</v>
      </c>
      <c r="B239" s="3" t="s">
        <v>2</v>
      </c>
      <c r="C239" s="29">
        <v>10036800000</v>
      </c>
      <c r="D239" s="14">
        <v>13382003400</v>
      </c>
      <c r="E239" s="14">
        <v>10036800000</v>
      </c>
      <c r="F239" s="17">
        <f t="shared" si="40"/>
        <v>75.002222761354247</v>
      </c>
      <c r="G239" s="40">
        <f t="shared" si="27"/>
        <v>100</v>
      </c>
    </row>
    <row r="240" spans="1:7" s="34" customFormat="1" ht="20.399999999999999" customHeight="1" x14ac:dyDescent="0.3">
      <c r="A240" s="32" t="s">
        <v>948</v>
      </c>
      <c r="B240" s="33" t="s">
        <v>949</v>
      </c>
      <c r="C240" s="38">
        <f>C241</f>
        <v>1825784800</v>
      </c>
      <c r="D240" s="38"/>
      <c r="E240" s="38"/>
      <c r="F240" s="40"/>
      <c r="G240" s="40">
        <f t="shared" si="27"/>
        <v>0</v>
      </c>
    </row>
    <row r="241" spans="1:7" s="34" customFormat="1" ht="31.2" x14ac:dyDescent="0.3">
      <c r="A241" s="32" t="s">
        <v>950</v>
      </c>
      <c r="B241" s="33" t="s">
        <v>951</v>
      </c>
      <c r="C241" s="38">
        <v>1825784800</v>
      </c>
      <c r="D241" s="38">
        <v>0</v>
      </c>
      <c r="E241" s="38">
        <v>0</v>
      </c>
      <c r="F241" s="40"/>
      <c r="G241" s="40">
        <f t="shared" si="27"/>
        <v>0</v>
      </c>
    </row>
    <row r="242" spans="1:7" ht="31.2" x14ac:dyDescent="0.3">
      <c r="A242" s="2" t="s">
        <v>413</v>
      </c>
      <c r="B242" s="15" t="s">
        <v>412</v>
      </c>
      <c r="C242" s="29">
        <f>C243</f>
        <v>908559000</v>
      </c>
      <c r="D242" s="14">
        <f>D243</f>
        <v>1039373000</v>
      </c>
      <c r="E242" s="14">
        <f>E243</f>
        <v>779526000</v>
      </c>
      <c r="F242" s="17">
        <f t="shared" si="40"/>
        <v>74.999639205559504</v>
      </c>
      <c r="G242" s="40">
        <f t="shared" si="27"/>
        <v>85.79806044516647</v>
      </c>
    </row>
    <row r="243" spans="1:7" ht="46.8" x14ac:dyDescent="0.3">
      <c r="A243" s="2" t="s">
        <v>306</v>
      </c>
      <c r="B243" s="3" t="s">
        <v>3</v>
      </c>
      <c r="C243" s="29">
        <v>908559000</v>
      </c>
      <c r="D243" s="14">
        <v>1039373000</v>
      </c>
      <c r="E243" s="14">
        <v>779526000</v>
      </c>
      <c r="F243" s="17">
        <f t="shared" si="40"/>
        <v>74.999639205559504</v>
      </c>
      <c r="G243" s="40">
        <f t="shared" si="27"/>
        <v>85.79806044516647</v>
      </c>
    </row>
    <row r="244" spans="1:7" ht="46.8" x14ac:dyDescent="0.3">
      <c r="A244" s="2" t="s">
        <v>862</v>
      </c>
      <c r="B244" s="3" t="s">
        <v>863</v>
      </c>
      <c r="C244" s="29">
        <v>0</v>
      </c>
      <c r="D244" s="14">
        <v>460806000</v>
      </c>
      <c r="E244" s="14">
        <v>581293200</v>
      </c>
      <c r="F244" s="17">
        <f t="shared" si="40"/>
        <v>126.14705537688312</v>
      </c>
      <c r="G244" s="40"/>
    </row>
    <row r="245" spans="1:7" s="34" customFormat="1" ht="62.4" x14ac:dyDescent="0.3">
      <c r="A245" s="32" t="s">
        <v>952</v>
      </c>
      <c r="B245" s="33" t="s">
        <v>953</v>
      </c>
      <c r="C245" s="38">
        <f>C246</f>
        <v>476800000</v>
      </c>
      <c r="D245" s="38">
        <v>0</v>
      </c>
      <c r="E245" s="38">
        <v>0</v>
      </c>
      <c r="F245" s="40"/>
      <c r="G245" s="40">
        <f t="shared" si="27"/>
        <v>0</v>
      </c>
    </row>
    <row r="246" spans="1:7" s="34" customFormat="1" ht="78" x14ac:dyDescent="0.3">
      <c r="A246" s="32" t="s">
        <v>954</v>
      </c>
      <c r="B246" s="33" t="s">
        <v>955</v>
      </c>
      <c r="C246" s="38">
        <v>476800000</v>
      </c>
      <c r="D246" s="38">
        <v>0</v>
      </c>
      <c r="E246" s="38">
        <v>0</v>
      </c>
      <c r="F246" s="40"/>
      <c r="G246" s="40">
        <f t="shared" si="27"/>
        <v>0</v>
      </c>
    </row>
    <row r="247" spans="1:7" s="34" customFormat="1" ht="78" x14ac:dyDescent="0.3">
      <c r="A247" s="32" t="s">
        <v>956</v>
      </c>
      <c r="B247" s="33" t="s">
        <v>957</v>
      </c>
      <c r="C247" s="38">
        <f>C248</f>
        <v>103989900</v>
      </c>
      <c r="D247" s="38">
        <v>0</v>
      </c>
      <c r="E247" s="38">
        <v>0</v>
      </c>
      <c r="F247" s="40"/>
      <c r="G247" s="40">
        <f t="shared" si="27"/>
        <v>0</v>
      </c>
    </row>
    <row r="248" spans="1:7" s="34" customFormat="1" ht="78" x14ac:dyDescent="0.3">
      <c r="A248" s="32" t="s">
        <v>958</v>
      </c>
      <c r="B248" s="33" t="s">
        <v>959</v>
      </c>
      <c r="C248" s="38">
        <v>103989900</v>
      </c>
      <c r="D248" s="38">
        <v>0</v>
      </c>
      <c r="E248" s="38">
        <v>0</v>
      </c>
      <c r="F248" s="40"/>
      <c r="G248" s="40">
        <f t="shared" si="27"/>
        <v>0</v>
      </c>
    </row>
    <row r="249" spans="1:7" s="34" customFormat="1" ht="80.400000000000006" customHeight="1" x14ac:dyDescent="0.3">
      <c r="A249" s="32" t="s">
        <v>960</v>
      </c>
      <c r="B249" s="33" t="s">
        <v>961</v>
      </c>
      <c r="C249" s="38">
        <f>C250</f>
        <v>47640000</v>
      </c>
      <c r="D249" s="38">
        <v>0</v>
      </c>
      <c r="E249" s="38">
        <v>0</v>
      </c>
      <c r="F249" s="40"/>
      <c r="G249" s="40">
        <f t="shared" si="27"/>
        <v>0</v>
      </c>
    </row>
    <row r="250" spans="1:7" s="34" customFormat="1" ht="93.6" x14ac:dyDescent="0.3">
      <c r="A250" s="32" t="s">
        <v>962</v>
      </c>
      <c r="B250" s="33" t="s">
        <v>963</v>
      </c>
      <c r="C250" s="38">
        <v>47640000</v>
      </c>
      <c r="D250" s="38">
        <v>0</v>
      </c>
      <c r="E250" s="38">
        <v>0</v>
      </c>
      <c r="F250" s="40"/>
      <c r="G250" s="40">
        <f t="shared" si="27"/>
        <v>0</v>
      </c>
    </row>
    <row r="251" spans="1:7" ht="31.2" x14ac:dyDescent="0.3">
      <c r="A251" s="19" t="s">
        <v>307</v>
      </c>
      <c r="B251" s="20" t="s">
        <v>158</v>
      </c>
      <c r="C251" s="28">
        <f>C252+C254+C256+C258+C260+C262+C263+C264+C266+C268+C270+C272+C274+C276+C278+C280+C282+C284+C286+C288+C290+C292+C294+C296+C298+C300+C302+C304+C306+C308+C309+C310+C312+C314+C316+C318+C320+C322+C324+C325+C327+C329+C331+C332+C334+C336+C338+C340+C342+C344+C346+C348+C350+C352+C354+C356+C358+C359+C360+C362+C363+C365+C366+C368+C370+C372+C374</f>
        <v>6881756752.6400003</v>
      </c>
      <c r="D251" s="13">
        <f>D258+D260+D262+D263+D264+D266+D268+D270+D272+D278+D280+D282+D284+D286+D288+D290+D292+D294+D296+D298+D302+D304+D306+D308+D309+D310+D314+D316+D318+D322+D324+D325+D327+D331+D332+D334+D336+D342+D344+D346+D348+D350+D352+D354+D356+D359+D360+D362+D363+D365+D366+D368+D370</f>
        <v>9997458200</v>
      </c>
      <c r="E251" s="13">
        <f>E258+E260+E262+E263+E264+E266+E268+E270+E272+E278+E280+E282+E284+E286+E288+E290+E292+E294+E296+E298+E302+E304+E306+E308+E309+E310+E314+E316+E318+E322+E324+E325+E327+E331+E332+E334+E336+E342+E344+E346+E348+E350+E352+E354+E356+E359+E360+E362+E363+E365+E366+E368+E370+E374</f>
        <v>8330884463.1900015</v>
      </c>
      <c r="F251" s="18">
        <f t="shared" si="40"/>
        <v>83.330025457770873</v>
      </c>
      <c r="G251" s="41">
        <f t="shared" si="27"/>
        <v>121.05752589982322</v>
      </c>
    </row>
    <row r="252" spans="1:7" s="34" customFormat="1" ht="31.2" x14ac:dyDescent="0.3">
      <c r="A252" s="32" t="s">
        <v>964</v>
      </c>
      <c r="B252" s="33" t="s">
        <v>965</v>
      </c>
      <c r="C252" s="38">
        <f>C253</f>
        <v>1409380.73</v>
      </c>
      <c r="D252" s="38">
        <v>0</v>
      </c>
      <c r="E252" s="38">
        <v>0</v>
      </c>
      <c r="F252" s="40"/>
      <c r="G252" s="40">
        <f t="shared" si="27"/>
        <v>0</v>
      </c>
    </row>
    <row r="253" spans="1:7" s="34" customFormat="1" ht="46.8" x14ac:dyDescent="0.3">
      <c r="A253" s="32" t="s">
        <v>966</v>
      </c>
      <c r="B253" s="33" t="s">
        <v>967</v>
      </c>
      <c r="C253" s="38">
        <v>1409380.73</v>
      </c>
      <c r="D253" s="38">
        <v>0</v>
      </c>
      <c r="E253" s="38">
        <v>0</v>
      </c>
      <c r="F253" s="40"/>
      <c r="G253" s="40">
        <f t="shared" si="27"/>
        <v>0</v>
      </c>
    </row>
    <row r="254" spans="1:7" s="34" customFormat="1" ht="31.2" x14ac:dyDescent="0.3">
      <c r="A254" s="32" t="s">
        <v>968</v>
      </c>
      <c r="B254" s="33" t="s">
        <v>969</v>
      </c>
      <c r="C254" s="38">
        <f>C255</f>
        <v>171782399.99000001</v>
      </c>
      <c r="D254" s="38">
        <v>0</v>
      </c>
      <c r="E254" s="38">
        <v>0</v>
      </c>
      <c r="F254" s="40"/>
      <c r="G254" s="40">
        <f t="shared" si="27"/>
        <v>0</v>
      </c>
    </row>
    <row r="255" spans="1:7" s="34" customFormat="1" ht="46.8" x14ac:dyDescent="0.3">
      <c r="A255" s="32" t="s">
        <v>970</v>
      </c>
      <c r="B255" s="33" t="s">
        <v>971</v>
      </c>
      <c r="C255" s="38">
        <v>171782399.99000001</v>
      </c>
      <c r="D255" s="38">
        <v>0</v>
      </c>
      <c r="E255" s="38">
        <v>0</v>
      </c>
      <c r="F255" s="40"/>
      <c r="G255" s="40">
        <f t="shared" si="27"/>
        <v>0</v>
      </c>
    </row>
    <row r="256" spans="1:7" s="34" customFormat="1" ht="31.2" x14ac:dyDescent="0.3">
      <c r="A256" s="32" t="s">
        <v>972</v>
      </c>
      <c r="B256" s="33" t="s">
        <v>973</v>
      </c>
      <c r="C256" s="38">
        <f>C257</f>
        <v>13008400</v>
      </c>
      <c r="D256" s="38">
        <v>0</v>
      </c>
      <c r="E256" s="38">
        <v>0</v>
      </c>
      <c r="F256" s="40"/>
      <c r="G256" s="40">
        <f t="shared" si="27"/>
        <v>0</v>
      </c>
    </row>
    <row r="257" spans="1:7" s="34" customFormat="1" ht="31.2" x14ac:dyDescent="0.3">
      <c r="A257" s="32" t="s">
        <v>974</v>
      </c>
      <c r="B257" s="33" t="s">
        <v>975</v>
      </c>
      <c r="C257" s="38">
        <v>13008400</v>
      </c>
      <c r="D257" s="38">
        <v>0</v>
      </c>
      <c r="E257" s="38">
        <v>0</v>
      </c>
      <c r="F257" s="40"/>
      <c r="G257" s="40">
        <f t="shared" si="27"/>
        <v>0</v>
      </c>
    </row>
    <row r="258" spans="1:7" ht="37.200000000000003" customHeight="1" x14ac:dyDescent="0.3">
      <c r="A258" s="2" t="s">
        <v>751</v>
      </c>
      <c r="B258" s="3" t="s">
        <v>753</v>
      </c>
      <c r="C258" s="29">
        <f>C259</f>
        <v>0</v>
      </c>
      <c r="D258" s="14">
        <f>D259</f>
        <v>19882100</v>
      </c>
      <c r="E258" s="14">
        <f>E259</f>
        <v>8249184.46</v>
      </c>
      <c r="F258" s="17">
        <f t="shared" si="40"/>
        <v>41.490508849668792</v>
      </c>
      <c r="G258" s="40"/>
    </row>
    <row r="259" spans="1:7" ht="53.4" customHeight="1" x14ac:dyDescent="0.3">
      <c r="A259" s="2" t="s">
        <v>752</v>
      </c>
      <c r="B259" s="3" t="s">
        <v>754</v>
      </c>
      <c r="C259" s="29">
        <v>0</v>
      </c>
      <c r="D259" s="14">
        <v>19882100</v>
      </c>
      <c r="E259" s="14">
        <v>8249184.46</v>
      </c>
      <c r="F259" s="17">
        <f t="shared" si="40"/>
        <v>41.490508849668792</v>
      </c>
      <c r="G259" s="40"/>
    </row>
    <row r="260" spans="1:7" ht="46.8" x14ac:dyDescent="0.3">
      <c r="A260" s="2" t="s">
        <v>414</v>
      </c>
      <c r="B260" s="3" t="s">
        <v>415</v>
      </c>
      <c r="C260" s="29">
        <f>C261</f>
        <v>6718600.04</v>
      </c>
      <c r="D260" s="14">
        <f>D261</f>
        <v>6741400</v>
      </c>
      <c r="E260" s="14">
        <f>E261</f>
        <v>6741400</v>
      </c>
      <c r="F260" s="17">
        <f t="shared" si="40"/>
        <v>100</v>
      </c>
      <c r="G260" s="40">
        <f t="shared" si="27"/>
        <v>100.339355816156</v>
      </c>
    </row>
    <row r="261" spans="1:7" ht="46.8" x14ac:dyDescent="0.3">
      <c r="A261" s="2" t="s">
        <v>308</v>
      </c>
      <c r="B261" s="3" t="s">
        <v>164</v>
      </c>
      <c r="C261" s="29">
        <v>6718600.04</v>
      </c>
      <c r="D261" s="14">
        <v>6741400</v>
      </c>
      <c r="E261" s="14">
        <v>6741400</v>
      </c>
      <c r="F261" s="17">
        <f t="shared" si="40"/>
        <v>100</v>
      </c>
      <c r="G261" s="40">
        <f t="shared" ref="G261:G324" si="41">E261/C261*100</f>
        <v>100.339355816156</v>
      </c>
    </row>
    <row r="262" spans="1:7" ht="50.25" customHeight="1" x14ac:dyDescent="0.3">
      <c r="A262" s="2" t="s">
        <v>309</v>
      </c>
      <c r="B262" s="3" t="s">
        <v>4</v>
      </c>
      <c r="C262" s="29">
        <v>25852632.960000001</v>
      </c>
      <c r="D262" s="14">
        <v>79566800</v>
      </c>
      <c r="E262" s="14">
        <v>56470361.119999997</v>
      </c>
      <c r="F262" s="17">
        <f t="shared" si="40"/>
        <v>70.972266221589905</v>
      </c>
      <c r="G262" s="40">
        <f t="shared" si="41"/>
        <v>218.43175976455746</v>
      </c>
    </row>
    <row r="263" spans="1:7" ht="46.8" x14ac:dyDescent="0.3">
      <c r="A263" s="2" t="s">
        <v>310</v>
      </c>
      <c r="B263" s="3" t="s">
        <v>165</v>
      </c>
      <c r="C263" s="29">
        <v>442249840.93000001</v>
      </c>
      <c r="D263" s="14">
        <v>636316800</v>
      </c>
      <c r="E263" s="14">
        <v>478021260.72000003</v>
      </c>
      <c r="F263" s="17">
        <f t="shared" si="40"/>
        <v>75.123155748834549</v>
      </c>
      <c r="G263" s="40">
        <f t="shared" si="41"/>
        <v>108.08850936266634</v>
      </c>
    </row>
    <row r="264" spans="1:7" ht="62.4" x14ac:dyDescent="0.3">
      <c r="A264" s="2" t="s">
        <v>416</v>
      </c>
      <c r="B264" s="3" t="s">
        <v>417</v>
      </c>
      <c r="C264" s="29">
        <f>C265</f>
        <v>1168400</v>
      </c>
      <c r="D264" s="14">
        <f>D265</f>
        <v>2024000</v>
      </c>
      <c r="E264" s="14">
        <f>E265</f>
        <v>1623800</v>
      </c>
      <c r="F264" s="17">
        <f t="shared" si="40"/>
        <v>80.22727272727272</v>
      </c>
      <c r="G264" s="40">
        <f t="shared" si="41"/>
        <v>138.97637795275591</v>
      </c>
    </row>
    <row r="265" spans="1:7" ht="69.599999999999994" customHeight="1" x14ac:dyDescent="0.3">
      <c r="A265" s="2" t="s">
        <v>311</v>
      </c>
      <c r="B265" s="3" t="s">
        <v>5</v>
      </c>
      <c r="C265" s="29">
        <v>1168400</v>
      </c>
      <c r="D265" s="14">
        <v>2024000</v>
      </c>
      <c r="E265" s="14">
        <v>1623800</v>
      </c>
      <c r="F265" s="17">
        <f t="shared" si="40"/>
        <v>80.22727272727272</v>
      </c>
      <c r="G265" s="40">
        <f t="shared" si="41"/>
        <v>138.97637795275591</v>
      </c>
    </row>
    <row r="266" spans="1:7" ht="31.2" x14ac:dyDescent="0.3">
      <c r="A266" s="2" t="s">
        <v>418</v>
      </c>
      <c r="B266" s="3" t="s">
        <v>419</v>
      </c>
      <c r="C266" s="29">
        <f>C267</f>
        <v>14532281.130000001</v>
      </c>
      <c r="D266" s="14">
        <f>D267</f>
        <v>29776200</v>
      </c>
      <c r="E266" s="14">
        <f>E267</f>
        <v>29776200</v>
      </c>
      <c r="F266" s="17">
        <f t="shared" si="40"/>
        <v>100</v>
      </c>
      <c r="G266" s="40">
        <f t="shared" si="41"/>
        <v>204.89694448954</v>
      </c>
    </row>
    <row r="267" spans="1:7" ht="46.8" x14ac:dyDescent="0.3">
      <c r="A267" s="2" t="s">
        <v>312</v>
      </c>
      <c r="B267" s="3" t="s">
        <v>6</v>
      </c>
      <c r="C267" s="29">
        <v>14532281.130000001</v>
      </c>
      <c r="D267" s="14">
        <v>29776200</v>
      </c>
      <c r="E267" s="14">
        <v>29776200</v>
      </c>
      <c r="F267" s="17">
        <f t="shared" si="40"/>
        <v>100</v>
      </c>
      <c r="G267" s="40">
        <f t="shared" si="41"/>
        <v>204.89694448954</v>
      </c>
    </row>
    <row r="268" spans="1:7" ht="46.8" x14ac:dyDescent="0.3">
      <c r="A268" s="2" t="s">
        <v>420</v>
      </c>
      <c r="B268" s="3" t="s">
        <v>421</v>
      </c>
      <c r="C268" s="29">
        <f>C269</f>
        <v>512806000</v>
      </c>
      <c r="D268" s="14">
        <f>D269</f>
        <v>129064500</v>
      </c>
      <c r="E268" s="14">
        <f>E269</f>
        <v>129064500</v>
      </c>
      <c r="F268" s="17">
        <f t="shared" si="40"/>
        <v>100</v>
      </c>
      <c r="G268" s="40">
        <f t="shared" si="41"/>
        <v>25.168289762600281</v>
      </c>
    </row>
    <row r="269" spans="1:7" ht="50.4" customHeight="1" x14ac:dyDescent="0.3">
      <c r="A269" s="2" t="s">
        <v>313</v>
      </c>
      <c r="B269" s="3" t="s">
        <v>7</v>
      </c>
      <c r="C269" s="29">
        <v>512806000</v>
      </c>
      <c r="D269" s="14">
        <v>129064500</v>
      </c>
      <c r="E269" s="14">
        <v>129064500</v>
      </c>
      <c r="F269" s="17">
        <f t="shared" si="40"/>
        <v>100</v>
      </c>
      <c r="G269" s="40">
        <f t="shared" si="41"/>
        <v>25.168289762600281</v>
      </c>
    </row>
    <row r="270" spans="1:7" ht="84.6" customHeight="1" x14ac:dyDescent="0.3">
      <c r="A270" s="2" t="s">
        <v>422</v>
      </c>
      <c r="B270" s="3" t="s">
        <v>755</v>
      </c>
      <c r="C270" s="29">
        <f>C271</f>
        <v>0</v>
      </c>
      <c r="D270" s="14">
        <f>D271</f>
        <v>52210000</v>
      </c>
      <c r="E270" s="14">
        <f>E271</f>
        <v>15180000</v>
      </c>
      <c r="F270" s="17">
        <f t="shared" si="40"/>
        <v>29.074889867841406</v>
      </c>
      <c r="G270" s="40"/>
    </row>
    <row r="271" spans="1:7" s="10" customFormat="1" ht="100.2" customHeight="1" x14ac:dyDescent="0.3">
      <c r="A271" s="2" t="s">
        <v>314</v>
      </c>
      <c r="B271" s="3" t="s">
        <v>756</v>
      </c>
      <c r="C271" s="29">
        <v>0</v>
      </c>
      <c r="D271" s="14">
        <v>52210000</v>
      </c>
      <c r="E271" s="14">
        <v>15180000</v>
      </c>
      <c r="F271" s="17">
        <f t="shared" si="40"/>
        <v>29.074889867841406</v>
      </c>
      <c r="G271" s="40"/>
    </row>
    <row r="272" spans="1:7" s="10" customFormat="1" ht="62.4" x14ac:dyDescent="0.3">
      <c r="A272" s="2" t="s">
        <v>622</v>
      </c>
      <c r="B272" s="3" t="s">
        <v>620</v>
      </c>
      <c r="C272" s="29">
        <f>C273</f>
        <v>18139999.859999999</v>
      </c>
      <c r="D272" s="14">
        <f>D273</f>
        <v>119584700</v>
      </c>
      <c r="E272" s="14">
        <f>E273</f>
        <v>118986775.64</v>
      </c>
      <c r="F272" s="17">
        <f t="shared" si="40"/>
        <v>99.499999280844449</v>
      </c>
      <c r="G272" s="40">
        <f t="shared" si="41"/>
        <v>655.93592369520559</v>
      </c>
    </row>
    <row r="273" spans="1:7" s="10" customFormat="1" ht="78" x14ac:dyDescent="0.3">
      <c r="A273" s="2" t="s">
        <v>623</v>
      </c>
      <c r="B273" s="3" t="s">
        <v>621</v>
      </c>
      <c r="C273" s="29">
        <v>18139999.859999999</v>
      </c>
      <c r="D273" s="14">
        <v>119584700</v>
      </c>
      <c r="E273" s="14">
        <v>118986775.64</v>
      </c>
      <c r="F273" s="17">
        <f t="shared" si="40"/>
        <v>99.499999280844449</v>
      </c>
      <c r="G273" s="40">
        <f t="shared" si="41"/>
        <v>655.93592369520559</v>
      </c>
    </row>
    <row r="274" spans="1:7" s="36" customFormat="1" ht="46.8" x14ac:dyDescent="0.3">
      <c r="A274" s="32" t="s">
        <v>976</v>
      </c>
      <c r="B274" s="33" t="s">
        <v>977</v>
      </c>
      <c r="C274" s="38">
        <f>C275</f>
        <v>86432900</v>
      </c>
      <c r="D274" s="38">
        <v>0</v>
      </c>
      <c r="E274" s="38">
        <v>0</v>
      </c>
      <c r="F274" s="40"/>
      <c r="G274" s="40">
        <f t="shared" si="41"/>
        <v>0</v>
      </c>
    </row>
    <row r="275" spans="1:7" s="36" customFormat="1" ht="46.8" x14ac:dyDescent="0.3">
      <c r="A275" s="32" t="s">
        <v>978</v>
      </c>
      <c r="B275" s="33" t="s">
        <v>979</v>
      </c>
      <c r="C275" s="38">
        <v>86432900</v>
      </c>
      <c r="D275" s="38">
        <v>0</v>
      </c>
      <c r="E275" s="38">
        <v>0</v>
      </c>
      <c r="F275" s="40"/>
      <c r="G275" s="40">
        <f t="shared" si="41"/>
        <v>0</v>
      </c>
    </row>
    <row r="276" spans="1:7" s="36" customFormat="1" x14ac:dyDescent="0.3">
      <c r="A276" s="32" t="s">
        <v>980</v>
      </c>
      <c r="B276" s="33" t="s">
        <v>981</v>
      </c>
      <c r="C276" s="38">
        <f>C277</f>
        <v>13500000.35</v>
      </c>
      <c r="D276" s="38">
        <v>0</v>
      </c>
      <c r="E276" s="38">
        <v>0</v>
      </c>
      <c r="F276" s="40"/>
      <c r="G276" s="40">
        <f t="shared" si="41"/>
        <v>0</v>
      </c>
    </row>
    <row r="277" spans="1:7" s="36" customFormat="1" ht="31.2" x14ac:dyDescent="0.3">
      <c r="A277" s="32" t="s">
        <v>982</v>
      </c>
      <c r="B277" s="33" t="s">
        <v>983</v>
      </c>
      <c r="C277" s="38">
        <v>13500000.35</v>
      </c>
      <c r="D277" s="38">
        <v>0</v>
      </c>
      <c r="E277" s="38">
        <v>0</v>
      </c>
      <c r="F277" s="40"/>
      <c r="G277" s="40">
        <f t="shared" si="41"/>
        <v>0</v>
      </c>
    </row>
    <row r="278" spans="1:7" s="10" customFormat="1" ht="36.6" customHeight="1" x14ac:dyDescent="0.3">
      <c r="A278" s="2" t="s">
        <v>759</v>
      </c>
      <c r="B278" s="3" t="s">
        <v>757</v>
      </c>
      <c r="C278" s="29">
        <f>C279</f>
        <v>0</v>
      </c>
      <c r="D278" s="14">
        <f>D279</f>
        <v>20286900</v>
      </c>
      <c r="E278" s="14">
        <f>E279</f>
        <v>20286900</v>
      </c>
      <c r="F278" s="17">
        <f t="shared" si="40"/>
        <v>100</v>
      </c>
      <c r="G278" s="40"/>
    </row>
    <row r="279" spans="1:7" s="10" customFormat="1" ht="37.200000000000003" customHeight="1" x14ac:dyDescent="0.3">
      <c r="A279" s="2" t="s">
        <v>760</v>
      </c>
      <c r="B279" s="3" t="s">
        <v>758</v>
      </c>
      <c r="C279" s="29">
        <v>0</v>
      </c>
      <c r="D279" s="14">
        <v>20286900</v>
      </c>
      <c r="E279" s="14">
        <v>20286900</v>
      </c>
      <c r="F279" s="17">
        <f t="shared" si="40"/>
        <v>100</v>
      </c>
      <c r="G279" s="40"/>
    </row>
    <row r="280" spans="1:7" s="10" customFormat="1" ht="46.8" x14ac:dyDescent="0.3">
      <c r="A280" s="2" t="s">
        <v>423</v>
      </c>
      <c r="B280" s="3" t="s">
        <v>624</v>
      </c>
      <c r="C280" s="29">
        <f>C281</f>
        <v>6884851.6799999997</v>
      </c>
      <c r="D280" s="14">
        <f>D281</f>
        <v>14564500</v>
      </c>
      <c r="E280" s="14">
        <f>E281</f>
        <v>14564500</v>
      </c>
      <c r="F280" s="17">
        <f t="shared" si="40"/>
        <v>100</v>
      </c>
      <c r="G280" s="40">
        <f t="shared" si="41"/>
        <v>211.54413598057351</v>
      </c>
    </row>
    <row r="281" spans="1:7" s="10" customFormat="1" ht="46.8" x14ac:dyDescent="0.3">
      <c r="A281" s="2" t="s">
        <v>315</v>
      </c>
      <c r="B281" s="3" t="s">
        <v>625</v>
      </c>
      <c r="C281" s="29">
        <v>6884851.6799999997</v>
      </c>
      <c r="D281" s="14">
        <v>14564500</v>
      </c>
      <c r="E281" s="14">
        <v>14564500</v>
      </c>
      <c r="F281" s="17">
        <f t="shared" si="40"/>
        <v>100</v>
      </c>
      <c r="G281" s="40">
        <f t="shared" si="41"/>
        <v>211.54413598057351</v>
      </c>
    </row>
    <row r="282" spans="1:7" s="10" customFormat="1" ht="19.2" customHeight="1" x14ac:dyDescent="0.3">
      <c r="A282" s="2" t="s">
        <v>763</v>
      </c>
      <c r="B282" s="3" t="s">
        <v>761</v>
      </c>
      <c r="C282" s="29">
        <f>C283</f>
        <v>0</v>
      </c>
      <c r="D282" s="14">
        <f>D283</f>
        <v>200922500</v>
      </c>
      <c r="E282" s="14">
        <f>E283</f>
        <v>200922500</v>
      </c>
      <c r="F282" s="17">
        <f t="shared" si="40"/>
        <v>100</v>
      </c>
      <c r="G282" s="40"/>
    </row>
    <row r="283" spans="1:7" s="10" customFormat="1" ht="34.200000000000003" customHeight="1" x14ac:dyDescent="0.3">
      <c r="A283" s="2" t="s">
        <v>764</v>
      </c>
      <c r="B283" s="3" t="s">
        <v>762</v>
      </c>
      <c r="C283" s="29">
        <v>0</v>
      </c>
      <c r="D283" s="14">
        <v>200922500</v>
      </c>
      <c r="E283" s="14">
        <v>200922500</v>
      </c>
      <c r="F283" s="17">
        <f t="shared" si="40"/>
        <v>100</v>
      </c>
      <c r="G283" s="40"/>
    </row>
    <row r="284" spans="1:7" s="10" customFormat="1" x14ac:dyDescent="0.3">
      <c r="A284" s="2" t="s">
        <v>424</v>
      </c>
      <c r="B284" s="3" t="s">
        <v>425</v>
      </c>
      <c r="C284" s="29">
        <f>C285</f>
        <v>49649343.799999997</v>
      </c>
      <c r="D284" s="14">
        <f>D285</f>
        <v>45309100</v>
      </c>
      <c r="E284" s="14">
        <f>E285</f>
        <v>43937382.32</v>
      </c>
      <c r="F284" s="17">
        <f t="shared" si="40"/>
        <v>96.972533817709902</v>
      </c>
      <c r="G284" s="40">
        <f t="shared" si="41"/>
        <v>88.495393810219909</v>
      </c>
    </row>
    <row r="285" spans="1:7" s="10" customFormat="1" ht="31.2" x14ac:dyDescent="0.3">
      <c r="A285" s="2" t="s">
        <v>316</v>
      </c>
      <c r="B285" s="3" t="s">
        <v>177</v>
      </c>
      <c r="C285" s="29">
        <v>49649343.799999997</v>
      </c>
      <c r="D285" s="14">
        <v>45309100</v>
      </c>
      <c r="E285" s="14">
        <v>43937382.32</v>
      </c>
      <c r="F285" s="17">
        <f t="shared" si="40"/>
        <v>96.972533817709902</v>
      </c>
      <c r="G285" s="40">
        <f t="shared" si="41"/>
        <v>88.495393810219909</v>
      </c>
    </row>
    <row r="286" spans="1:7" s="10" customFormat="1" ht="31.2" x14ac:dyDescent="0.3">
      <c r="A286" s="2" t="s">
        <v>426</v>
      </c>
      <c r="B286" s="3" t="s">
        <v>427</v>
      </c>
      <c r="C286" s="29">
        <f>C287</f>
        <v>19469600</v>
      </c>
      <c r="D286" s="14">
        <f>D287</f>
        <v>13530600</v>
      </c>
      <c r="E286" s="14">
        <f>E287</f>
        <v>13530482.359999999</v>
      </c>
      <c r="F286" s="17">
        <f t="shared" si="40"/>
        <v>99.999130563315745</v>
      </c>
      <c r="G286" s="40">
        <f t="shared" si="41"/>
        <v>69.49543062004355</v>
      </c>
    </row>
    <row r="287" spans="1:7" s="10" customFormat="1" ht="46.8" x14ac:dyDescent="0.3">
      <c r="A287" s="2" t="s">
        <v>317</v>
      </c>
      <c r="B287" s="3" t="s">
        <v>9</v>
      </c>
      <c r="C287" s="29">
        <v>19469600</v>
      </c>
      <c r="D287" s="14">
        <v>13530600</v>
      </c>
      <c r="E287" s="14">
        <v>13530482.359999999</v>
      </c>
      <c r="F287" s="17">
        <f t="shared" si="40"/>
        <v>99.999130563315745</v>
      </c>
      <c r="G287" s="40">
        <f t="shared" si="41"/>
        <v>69.49543062004355</v>
      </c>
    </row>
    <row r="288" spans="1:7" s="10" customFormat="1" ht="36.6" customHeight="1" x14ac:dyDescent="0.3">
      <c r="A288" s="2" t="s">
        <v>626</v>
      </c>
      <c r="B288" s="3" t="s">
        <v>765</v>
      </c>
      <c r="C288" s="29">
        <f>C289</f>
        <v>89100000</v>
      </c>
      <c r="D288" s="14">
        <f>D289</f>
        <v>105311200</v>
      </c>
      <c r="E288" s="14">
        <f>E289</f>
        <v>105311200</v>
      </c>
      <c r="F288" s="17">
        <f t="shared" si="40"/>
        <v>100</v>
      </c>
      <c r="G288" s="40">
        <f t="shared" si="41"/>
        <v>118.19438832772167</v>
      </c>
    </row>
    <row r="289" spans="1:7" s="10" customFormat="1" ht="53.4" customHeight="1" x14ac:dyDescent="0.3">
      <c r="A289" s="2" t="s">
        <v>627</v>
      </c>
      <c r="B289" s="3" t="s">
        <v>766</v>
      </c>
      <c r="C289" s="29">
        <v>89100000</v>
      </c>
      <c r="D289" s="14">
        <v>105311200</v>
      </c>
      <c r="E289" s="14">
        <v>105311200</v>
      </c>
      <c r="F289" s="17">
        <f t="shared" si="40"/>
        <v>100</v>
      </c>
      <c r="G289" s="40">
        <f t="shared" si="41"/>
        <v>118.19438832772167</v>
      </c>
    </row>
    <row r="290" spans="1:7" s="10" customFormat="1" x14ac:dyDescent="0.3">
      <c r="A290" s="2" t="s">
        <v>628</v>
      </c>
      <c r="B290" s="3" t="s">
        <v>630</v>
      </c>
      <c r="C290" s="29">
        <f>C291</f>
        <v>0</v>
      </c>
      <c r="D290" s="14">
        <f>D291</f>
        <v>11581700</v>
      </c>
      <c r="E290" s="14">
        <f>E291</f>
        <v>11581700</v>
      </c>
      <c r="F290" s="17">
        <f t="shared" si="40"/>
        <v>100</v>
      </c>
      <c r="G290" s="40"/>
    </row>
    <row r="291" spans="1:7" s="10" customFormat="1" ht="31.2" x14ac:dyDescent="0.3">
      <c r="A291" s="2" t="s">
        <v>629</v>
      </c>
      <c r="B291" s="3" t="s">
        <v>631</v>
      </c>
      <c r="C291" s="29">
        <v>0</v>
      </c>
      <c r="D291" s="14">
        <v>11581700</v>
      </c>
      <c r="E291" s="14">
        <v>11581700</v>
      </c>
      <c r="F291" s="17">
        <f t="shared" si="40"/>
        <v>100</v>
      </c>
      <c r="G291" s="40"/>
    </row>
    <row r="292" spans="1:7" s="10" customFormat="1" ht="31.2" x14ac:dyDescent="0.3">
      <c r="A292" s="2" t="s">
        <v>318</v>
      </c>
      <c r="B292" s="3" t="s">
        <v>428</v>
      </c>
      <c r="C292" s="29">
        <f>C293</f>
        <v>46324018.369999997</v>
      </c>
      <c r="D292" s="14">
        <f>D293</f>
        <v>27208200</v>
      </c>
      <c r="E292" s="14">
        <f>E293</f>
        <v>5299885.66</v>
      </c>
      <c r="F292" s="17">
        <f t="shared" si="40"/>
        <v>19.479001403988505</v>
      </c>
      <c r="G292" s="40">
        <f t="shared" si="41"/>
        <v>11.440902250035094</v>
      </c>
    </row>
    <row r="293" spans="1:7" s="10" customFormat="1" ht="31.2" x14ac:dyDescent="0.3">
      <c r="A293" s="2" t="s">
        <v>318</v>
      </c>
      <c r="B293" s="3" t="s">
        <v>10</v>
      </c>
      <c r="C293" s="29">
        <v>46324018.369999997</v>
      </c>
      <c r="D293" s="14">
        <v>27208200</v>
      </c>
      <c r="E293" s="14">
        <v>5299885.66</v>
      </c>
      <c r="F293" s="17">
        <f t="shared" si="40"/>
        <v>19.479001403988505</v>
      </c>
      <c r="G293" s="40">
        <f t="shared" si="41"/>
        <v>11.440902250035094</v>
      </c>
    </row>
    <row r="294" spans="1:7" s="10" customFormat="1" ht="31.2" x14ac:dyDescent="0.3">
      <c r="A294" s="2" t="s">
        <v>429</v>
      </c>
      <c r="B294" s="3" t="s">
        <v>430</v>
      </c>
      <c r="C294" s="29">
        <f>C295</f>
        <v>26404600</v>
      </c>
      <c r="D294" s="14">
        <f>D295</f>
        <v>29069600</v>
      </c>
      <c r="E294" s="14">
        <f>E295</f>
        <v>28169689.16</v>
      </c>
      <c r="F294" s="17">
        <f t="shared" si="40"/>
        <v>96.904288879103945</v>
      </c>
      <c r="G294" s="40">
        <f t="shared" si="41"/>
        <v>106.68477901577755</v>
      </c>
    </row>
    <row r="295" spans="1:7" s="10" customFormat="1" ht="46.8" x14ac:dyDescent="0.3">
      <c r="A295" s="2" t="s">
        <v>319</v>
      </c>
      <c r="B295" s="3" t="s">
        <v>11</v>
      </c>
      <c r="C295" s="29">
        <v>26404600</v>
      </c>
      <c r="D295" s="14">
        <v>29069600</v>
      </c>
      <c r="E295" s="14">
        <v>28169689.16</v>
      </c>
      <c r="F295" s="17">
        <f t="shared" si="40"/>
        <v>96.904288879103945</v>
      </c>
      <c r="G295" s="40">
        <f t="shared" si="41"/>
        <v>106.68477901577755</v>
      </c>
    </row>
    <row r="296" spans="1:7" s="10" customFormat="1" ht="46.8" x14ac:dyDescent="0.3">
      <c r="A296" s="2" t="s">
        <v>431</v>
      </c>
      <c r="B296" s="3" t="s">
        <v>432</v>
      </c>
      <c r="C296" s="29">
        <f>C297</f>
        <v>72517100.170000002</v>
      </c>
      <c r="D296" s="14">
        <f>D297</f>
        <v>121455400</v>
      </c>
      <c r="E296" s="14">
        <f>E297</f>
        <v>86539317.280000001</v>
      </c>
      <c r="F296" s="17">
        <f t="shared" si="40"/>
        <v>71.251930568751987</v>
      </c>
      <c r="G296" s="40">
        <f t="shared" si="41"/>
        <v>119.33642834190566</v>
      </c>
    </row>
    <row r="297" spans="1:7" s="10" customFormat="1" ht="62.4" x14ac:dyDescent="0.3">
      <c r="A297" s="2" t="s">
        <v>320</v>
      </c>
      <c r="B297" s="3" t="s">
        <v>12</v>
      </c>
      <c r="C297" s="29">
        <v>72517100.170000002</v>
      </c>
      <c r="D297" s="14">
        <v>121455400</v>
      </c>
      <c r="E297" s="14">
        <v>86539317.280000001</v>
      </c>
      <c r="F297" s="17">
        <f t="shared" si="40"/>
        <v>71.251930568751987</v>
      </c>
      <c r="G297" s="40">
        <f t="shared" si="41"/>
        <v>119.33642834190566</v>
      </c>
    </row>
    <row r="298" spans="1:7" s="10" customFormat="1" ht="31.2" x14ac:dyDescent="0.3">
      <c r="A298" s="2" t="s">
        <v>433</v>
      </c>
      <c r="B298" s="3" t="s">
        <v>434</v>
      </c>
      <c r="C298" s="29">
        <f>C299</f>
        <v>2242906.94</v>
      </c>
      <c r="D298" s="14">
        <f>D299</f>
        <v>355840900</v>
      </c>
      <c r="E298" s="14">
        <f>E299</f>
        <v>243997886.93000001</v>
      </c>
      <c r="F298" s="17">
        <f t="shared" si="40"/>
        <v>68.569376631522687</v>
      </c>
      <c r="G298" s="40">
        <f t="shared" si="41"/>
        <v>10878.645144769136</v>
      </c>
    </row>
    <row r="299" spans="1:7" s="10" customFormat="1" ht="31.2" x14ac:dyDescent="0.3">
      <c r="A299" s="2" t="s">
        <v>321</v>
      </c>
      <c r="B299" s="3" t="s">
        <v>13</v>
      </c>
      <c r="C299" s="29">
        <v>2242906.94</v>
      </c>
      <c r="D299" s="14">
        <v>355840900</v>
      </c>
      <c r="E299" s="14">
        <v>243997886.93000001</v>
      </c>
      <c r="F299" s="17">
        <f t="shared" si="40"/>
        <v>68.569376631522687</v>
      </c>
      <c r="G299" s="40">
        <f t="shared" si="41"/>
        <v>10878.645144769136</v>
      </c>
    </row>
    <row r="300" spans="1:7" s="36" customFormat="1" x14ac:dyDescent="0.3">
      <c r="A300" s="32" t="s">
        <v>984</v>
      </c>
      <c r="B300" s="33" t="s">
        <v>985</v>
      </c>
      <c r="C300" s="38">
        <f>C301</f>
        <v>16764600</v>
      </c>
      <c r="D300" s="38">
        <v>0</v>
      </c>
      <c r="E300" s="38">
        <v>0</v>
      </c>
      <c r="F300" s="40"/>
      <c r="G300" s="40">
        <f t="shared" si="41"/>
        <v>0</v>
      </c>
    </row>
    <row r="301" spans="1:7" s="36" customFormat="1" ht="31.2" x14ac:dyDescent="0.3">
      <c r="A301" s="32" t="s">
        <v>986</v>
      </c>
      <c r="B301" s="33" t="s">
        <v>987</v>
      </c>
      <c r="C301" s="38">
        <v>16764600</v>
      </c>
      <c r="D301" s="38">
        <v>0</v>
      </c>
      <c r="E301" s="38">
        <v>0</v>
      </c>
      <c r="F301" s="40"/>
      <c r="G301" s="40">
        <f t="shared" si="41"/>
        <v>0</v>
      </c>
    </row>
    <row r="302" spans="1:7" s="10" customFormat="1" ht="93.6" x14ac:dyDescent="0.3">
      <c r="A302" s="2" t="s">
        <v>632</v>
      </c>
      <c r="B302" s="3" t="s">
        <v>634</v>
      </c>
      <c r="C302" s="29">
        <f>C303</f>
        <v>0</v>
      </c>
      <c r="D302" s="14">
        <f>D303</f>
        <v>610800</v>
      </c>
      <c r="E302" s="14">
        <f>E303</f>
        <v>512993.25</v>
      </c>
      <c r="F302" s="17">
        <f t="shared" si="40"/>
        <v>83.987107072691543</v>
      </c>
      <c r="G302" s="40"/>
    </row>
    <row r="303" spans="1:7" s="10" customFormat="1" ht="98.4" customHeight="1" x14ac:dyDescent="0.3">
      <c r="A303" s="2" t="s">
        <v>633</v>
      </c>
      <c r="B303" s="3" t="s">
        <v>635</v>
      </c>
      <c r="C303" s="29">
        <v>0</v>
      </c>
      <c r="D303" s="14">
        <v>610800</v>
      </c>
      <c r="E303" s="14">
        <v>512993.25</v>
      </c>
      <c r="F303" s="17">
        <f t="shared" si="40"/>
        <v>83.987107072691543</v>
      </c>
      <c r="G303" s="40"/>
    </row>
    <row r="304" spans="1:7" s="10" customFormat="1" ht="46.8" x14ac:dyDescent="0.3">
      <c r="A304" s="2" t="s">
        <v>636</v>
      </c>
      <c r="B304" s="3" t="s">
        <v>638</v>
      </c>
      <c r="C304" s="29">
        <f>C305</f>
        <v>23984462.710000001</v>
      </c>
      <c r="D304" s="14">
        <f>D305</f>
        <v>9004200</v>
      </c>
      <c r="E304" s="14">
        <f>E305</f>
        <v>0</v>
      </c>
      <c r="F304" s="17">
        <f t="shared" si="40"/>
        <v>0</v>
      </c>
      <c r="G304" s="40">
        <f t="shared" si="41"/>
        <v>0</v>
      </c>
    </row>
    <row r="305" spans="1:7" s="10" customFormat="1" ht="62.4" x14ac:dyDescent="0.3">
      <c r="A305" s="2" t="s">
        <v>637</v>
      </c>
      <c r="B305" s="3" t="s">
        <v>639</v>
      </c>
      <c r="C305" s="29">
        <v>23984462.710000001</v>
      </c>
      <c r="D305" s="14">
        <v>9004200</v>
      </c>
      <c r="E305" s="14">
        <v>0</v>
      </c>
      <c r="F305" s="17">
        <f t="shared" si="40"/>
        <v>0</v>
      </c>
      <c r="G305" s="40">
        <f t="shared" si="41"/>
        <v>0</v>
      </c>
    </row>
    <row r="306" spans="1:7" s="10" customFormat="1" ht="62.4" x14ac:dyDescent="0.3">
      <c r="A306" s="2" t="s">
        <v>640</v>
      </c>
      <c r="B306" s="3" t="s">
        <v>642</v>
      </c>
      <c r="C306" s="29">
        <f>C307</f>
        <v>0</v>
      </c>
      <c r="D306" s="14">
        <f>D307</f>
        <v>6440000</v>
      </c>
      <c r="E306" s="14">
        <f>E307</f>
        <v>4600000</v>
      </c>
      <c r="F306" s="17">
        <f t="shared" si="40"/>
        <v>71.428571428571431</v>
      </c>
      <c r="G306" s="40"/>
    </row>
    <row r="307" spans="1:7" s="10" customFormat="1" ht="62.4" x14ac:dyDescent="0.3">
      <c r="A307" s="2" t="s">
        <v>641</v>
      </c>
      <c r="B307" s="3" t="s">
        <v>643</v>
      </c>
      <c r="C307" s="29">
        <v>0</v>
      </c>
      <c r="D307" s="14">
        <v>6440000</v>
      </c>
      <c r="E307" s="14">
        <v>4600000</v>
      </c>
      <c r="F307" s="17">
        <f t="shared" si="40"/>
        <v>71.428571428571431</v>
      </c>
      <c r="G307" s="40"/>
    </row>
    <row r="308" spans="1:7" s="10" customFormat="1" ht="36" customHeight="1" x14ac:dyDescent="0.3">
      <c r="A308" s="2" t="s">
        <v>767</v>
      </c>
      <c r="B308" s="3" t="s">
        <v>768</v>
      </c>
      <c r="C308" s="29">
        <v>0</v>
      </c>
      <c r="D308" s="14">
        <v>94941100</v>
      </c>
      <c r="E308" s="14">
        <v>0</v>
      </c>
      <c r="F308" s="17">
        <f t="shared" si="40"/>
        <v>0</v>
      </c>
      <c r="G308" s="40"/>
    </row>
    <row r="309" spans="1:7" s="10" customFormat="1" ht="62.4" x14ac:dyDescent="0.3">
      <c r="A309" s="2" t="s">
        <v>644</v>
      </c>
      <c r="B309" s="3" t="s">
        <v>645</v>
      </c>
      <c r="C309" s="29">
        <v>0</v>
      </c>
      <c r="D309" s="14">
        <v>9468400</v>
      </c>
      <c r="E309" s="14">
        <v>8676400.0500000007</v>
      </c>
      <c r="F309" s="17">
        <f t="shared" si="40"/>
        <v>91.63533490346839</v>
      </c>
      <c r="G309" s="40"/>
    </row>
    <row r="310" spans="1:7" s="10" customFormat="1" ht="20.399999999999999" customHeight="1" x14ac:dyDescent="0.3">
      <c r="A310" s="2" t="s">
        <v>769</v>
      </c>
      <c r="B310" s="3" t="s">
        <v>771</v>
      </c>
      <c r="C310" s="29">
        <f>C311</f>
        <v>0</v>
      </c>
      <c r="D310" s="14">
        <f>D311</f>
        <v>19800000</v>
      </c>
      <c r="E310" s="14">
        <f>E311</f>
        <v>515849.4</v>
      </c>
      <c r="F310" s="17">
        <f t="shared" si="40"/>
        <v>2.6053000000000002</v>
      </c>
      <c r="G310" s="40"/>
    </row>
    <row r="311" spans="1:7" s="10" customFormat="1" ht="37.799999999999997" customHeight="1" x14ac:dyDescent="0.3">
      <c r="A311" s="2" t="s">
        <v>770</v>
      </c>
      <c r="B311" s="3" t="s">
        <v>772</v>
      </c>
      <c r="C311" s="29">
        <v>0</v>
      </c>
      <c r="D311" s="14">
        <v>19800000</v>
      </c>
      <c r="E311" s="14">
        <v>515849.4</v>
      </c>
      <c r="F311" s="17">
        <f t="shared" si="40"/>
        <v>2.6053000000000002</v>
      </c>
      <c r="G311" s="40"/>
    </row>
    <row r="312" spans="1:7" s="36" customFormat="1" ht="46.8" x14ac:dyDescent="0.3">
      <c r="A312" s="32" t="s">
        <v>988</v>
      </c>
      <c r="B312" s="33" t="s">
        <v>989</v>
      </c>
      <c r="C312" s="38">
        <f>C313</f>
        <v>3575900</v>
      </c>
      <c r="D312" s="38">
        <v>0</v>
      </c>
      <c r="E312" s="38">
        <v>0</v>
      </c>
      <c r="F312" s="40"/>
      <c r="G312" s="40">
        <f t="shared" si="41"/>
        <v>0</v>
      </c>
    </row>
    <row r="313" spans="1:7" s="36" customFormat="1" ht="46.8" x14ac:dyDescent="0.3">
      <c r="A313" s="32" t="s">
        <v>990</v>
      </c>
      <c r="B313" s="33" t="s">
        <v>991</v>
      </c>
      <c r="C313" s="38">
        <v>3575900</v>
      </c>
      <c r="D313" s="38">
        <v>0</v>
      </c>
      <c r="E313" s="38">
        <v>0</v>
      </c>
      <c r="F313" s="40"/>
      <c r="G313" s="40">
        <f t="shared" si="41"/>
        <v>0</v>
      </c>
    </row>
    <row r="314" spans="1:7" s="10" customFormat="1" ht="46.8" x14ac:dyDescent="0.3">
      <c r="A314" s="2" t="s">
        <v>648</v>
      </c>
      <c r="B314" s="3" t="s">
        <v>646</v>
      </c>
      <c r="C314" s="29">
        <f>C315</f>
        <v>9415186.6500000004</v>
      </c>
      <c r="D314" s="14">
        <f>D315</f>
        <v>2992700</v>
      </c>
      <c r="E314" s="14">
        <f>E315</f>
        <v>2534424.5</v>
      </c>
      <c r="F314" s="17">
        <f t="shared" si="40"/>
        <v>84.686888094362956</v>
      </c>
      <c r="G314" s="40">
        <f t="shared" si="41"/>
        <v>26.918473251934945</v>
      </c>
    </row>
    <row r="315" spans="1:7" s="10" customFormat="1" ht="62.4" x14ac:dyDescent="0.3">
      <c r="A315" s="2" t="s">
        <v>649</v>
      </c>
      <c r="B315" s="3" t="s">
        <v>647</v>
      </c>
      <c r="C315" s="29">
        <v>9415186.6500000004</v>
      </c>
      <c r="D315" s="14">
        <v>2992700</v>
      </c>
      <c r="E315" s="14">
        <v>2534424.5</v>
      </c>
      <c r="F315" s="17">
        <f t="shared" si="40"/>
        <v>84.686888094362956</v>
      </c>
      <c r="G315" s="40">
        <f t="shared" si="41"/>
        <v>26.918473251934945</v>
      </c>
    </row>
    <row r="316" spans="1:7" s="10" customFormat="1" ht="31.2" x14ac:dyDescent="0.3">
      <c r="A316" s="2" t="s">
        <v>651</v>
      </c>
      <c r="B316" s="3" t="s">
        <v>650</v>
      </c>
      <c r="C316" s="29">
        <f>C317</f>
        <v>1531760501.21</v>
      </c>
      <c r="D316" s="14">
        <f>D317</f>
        <v>2187092600</v>
      </c>
      <c r="E316" s="14">
        <f>E317</f>
        <v>2232893521.73</v>
      </c>
      <c r="F316" s="17">
        <f t="shared" si="40"/>
        <v>102.09414643577506</v>
      </c>
      <c r="G316" s="40">
        <f t="shared" si="41"/>
        <v>145.77301869098639</v>
      </c>
    </row>
    <row r="317" spans="1:7" s="10" customFormat="1" ht="31.2" x14ac:dyDescent="0.3">
      <c r="A317" s="2" t="s">
        <v>652</v>
      </c>
      <c r="B317" s="3" t="s">
        <v>773</v>
      </c>
      <c r="C317" s="29">
        <v>1531760501.21</v>
      </c>
      <c r="D317" s="14">
        <v>2187092600</v>
      </c>
      <c r="E317" s="14">
        <v>2232893521.73</v>
      </c>
      <c r="F317" s="17">
        <f t="shared" si="40"/>
        <v>102.09414643577506</v>
      </c>
      <c r="G317" s="40">
        <f t="shared" si="41"/>
        <v>145.77301869098639</v>
      </c>
    </row>
    <row r="318" spans="1:7" s="10" customFormat="1" ht="46.8" x14ac:dyDescent="0.3">
      <c r="A318" s="2" t="s">
        <v>714</v>
      </c>
      <c r="B318" s="3" t="s">
        <v>712</v>
      </c>
      <c r="C318" s="29">
        <f>C319</f>
        <v>18374531.199999999</v>
      </c>
      <c r="D318" s="14">
        <f>D319</f>
        <v>487621200</v>
      </c>
      <c r="E318" s="14">
        <f>E319</f>
        <v>244358280.66999999</v>
      </c>
      <c r="F318" s="17">
        <f t="shared" si="40"/>
        <v>50.112316829128837</v>
      </c>
      <c r="G318" s="40">
        <f t="shared" si="41"/>
        <v>1329.8749122372167</v>
      </c>
    </row>
    <row r="319" spans="1:7" s="10" customFormat="1" ht="46.8" x14ac:dyDescent="0.3">
      <c r="A319" s="2" t="s">
        <v>715</v>
      </c>
      <c r="B319" s="3" t="s">
        <v>713</v>
      </c>
      <c r="C319" s="29">
        <v>18374531.199999999</v>
      </c>
      <c r="D319" s="14">
        <v>487621200</v>
      </c>
      <c r="E319" s="14">
        <v>244358280.66999999</v>
      </c>
      <c r="F319" s="17">
        <f t="shared" si="40"/>
        <v>50.112316829128837</v>
      </c>
      <c r="G319" s="40">
        <f t="shared" si="41"/>
        <v>1329.8749122372167</v>
      </c>
    </row>
    <row r="320" spans="1:7" s="36" customFormat="1" ht="51" customHeight="1" x14ac:dyDescent="0.3">
      <c r="A320" s="32" t="s">
        <v>992</v>
      </c>
      <c r="B320" s="33" t="s">
        <v>993</v>
      </c>
      <c r="C320" s="38">
        <f>C321</f>
        <v>40793197.979999997</v>
      </c>
      <c r="D320" s="38">
        <v>0</v>
      </c>
      <c r="E320" s="38">
        <v>0</v>
      </c>
      <c r="F320" s="40"/>
      <c r="G320" s="40">
        <f t="shared" si="41"/>
        <v>0</v>
      </c>
    </row>
    <row r="321" spans="1:7" s="36" customFormat="1" ht="62.4" x14ac:dyDescent="0.3">
      <c r="A321" s="32" t="s">
        <v>994</v>
      </c>
      <c r="B321" s="33" t="s">
        <v>995</v>
      </c>
      <c r="C321" s="38">
        <v>40793197.979999997</v>
      </c>
      <c r="D321" s="38">
        <v>0</v>
      </c>
      <c r="E321" s="38">
        <v>0</v>
      </c>
      <c r="F321" s="40"/>
      <c r="G321" s="40">
        <f t="shared" si="41"/>
        <v>0</v>
      </c>
    </row>
    <row r="322" spans="1:7" s="10" customFormat="1" ht="49.8" customHeight="1" x14ac:dyDescent="0.3">
      <c r="A322" s="2" t="s">
        <v>776</v>
      </c>
      <c r="B322" s="3" t="s">
        <v>774</v>
      </c>
      <c r="C322" s="29">
        <f>C323</f>
        <v>0</v>
      </c>
      <c r="D322" s="14">
        <f>D323</f>
        <v>835011000</v>
      </c>
      <c r="E322" s="14">
        <f>E323</f>
        <v>766095455.13</v>
      </c>
      <c r="F322" s="17">
        <f t="shared" si="40"/>
        <v>91.74675005838246</v>
      </c>
      <c r="G322" s="40"/>
    </row>
    <row r="323" spans="1:7" s="10" customFormat="1" ht="55.2" customHeight="1" x14ac:dyDescent="0.3">
      <c r="A323" s="2" t="s">
        <v>777</v>
      </c>
      <c r="B323" s="3" t="s">
        <v>775</v>
      </c>
      <c r="C323" s="29">
        <v>0</v>
      </c>
      <c r="D323" s="14">
        <v>835011000</v>
      </c>
      <c r="E323" s="14">
        <v>766095455.13</v>
      </c>
      <c r="F323" s="17">
        <f t="shared" si="40"/>
        <v>91.74675005838246</v>
      </c>
      <c r="G323" s="40"/>
    </row>
    <row r="324" spans="1:7" s="10" customFormat="1" ht="62.4" x14ac:dyDescent="0.3">
      <c r="A324" s="2" t="s">
        <v>322</v>
      </c>
      <c r="B324" s="3" t="s">
        <v>14</v>
      </c>
      <c r="C324" s="29">
        <v>13133745.380000001</v>
      </c>
      <c r="D324" s="14">
        <v>20920400</v>
      </c>
      <c r="E324" s="14">
        <v>20912956.579999998</v>
      </c>
      <c r="F324" s="17">
        <f t="shared" si="40"/>
        <v>99.964420278770945</v>
      </c>
      <c r="G324" s="40">
        <f t="shared" si="41"/>
        <v>159.23071427778811</v>
      </c>
    </row>
    <row r="325" spans="1:7" s="10" customFormat="1" ht="54" customHeight="1" x14ac:dyDescent="0.3">
      <c r="A325" s="2" t="s">
        <v>780</v>
      </c>
      <c r="B325" s="3" t="s">
        <v>778</v>
      </c>
      <c r="C325" s="29">
        <f>C326</f>
        <v>0</v>
      </c>
      <c r="D325" s="14">
        <f>D326</f>
        <v>227746600</v>
      </c>
      <c r="E325" s="14">
        <f>E326</f>
        <v>143041712.83000001</v>
      </c>
      <c r="F325" s="17">
        <f t="shared" si="40"/>
        <v>62.807397708681499</v>
      </c>
      <c r="G325" s="40"/>
    </row>
    <row r="326" spans="1:7" s="10" customFormat="1" ht="51" customHeight="1" x14ac:dyDescent="0.3">
      <c r="A326" s="2" t="s">
        <v>781</v>
      </c>
      <c r="B326" s="3" t="s">
        <v>779</v>
      </c>
      <c r="C326" s="29">
        <v>0</v>
      </c>
      <c r="D326" s="14">
        <v>227746600</v>
      </c>
      <c r="E326" s="14">
        <v>143041712.83000001</v>
      </c>
      <c r="F326" s="17">
        <f t="shared" si="40"/>
        <v>62.807397708681499</v>
      </c>
      <c r="G326" s="40"/>
    </row>
    <row r="327" spans="1:7" s="10" customFormat="1" ht="62.4" x14ac:dyDescent="0.3">
      <c r="A327" s="2" t="s">
        <v>653</v>
      </c>
      <c r="B327" s="3" t="s">
        <v>655</v>
      </c>
      <c r="C327" s="29">
        <f>C328</f>
        <v>336599.78</v>
      </c>
      <c r="D327" s="14">
        <f>D328</f>
        <v>7484800</v>
      </c>
      <c r="E327" s="14">
        <f>E328</f>
        <v>3316247.55</v>
      </c>
      <c r="F327" s="17">
        <f t="shared" si="40"/>
        <v>44.306428361479263</v>
      </c>
      <c r="G327" s="40">
        <f t="shared" ref="G325:G388" si="42">E327/C327*100</f>
        <v>985.21976158154348</v>
      </c>
    </row>
    <row r="328" spans="1:7" s="10" customFormat="1" ht="62.4" x14ac:dyDescent="0.3">
      <c r="A328" s="2" t="s">
        <v>654</v>
      </c>
      <c r="B328" s="3" t="s">
        <v>656</v>
      </c>
      <c r="C328" s="29">
        <v>336599.78</v>
      </c>
      <c r="D328" s="14">
        <v>7484800</v>
      </c>
      <c r="E328" s="14">
        <v>3316247.55</v>
      </c>
      <c r="F328" s="17">
        <f t="shared" si="40"/>
        <v>44.306428361479263</v>
      </c>
      <c r="G328" s="40">
        <f t="shared" si="42"/>
        <v>985.21976158154348</v>
      </c>
    </row>
    <row r="329" spans="1:7" s="36" customFormat="1" ht="62.4" x14ac:dyDescent="0.3">
      <c r="A329" s="32" t="s">
        <v>996</v>
      </c>
      <c r="B329" s="33" t="s">
        <v>997</v>
      </c>
      <c r="C329" s="38">
        <f>C330</f>
        <v>3647722.43</v>
      </c>
      <c r="D329" s="38">
        <v>0</v>
      </c>
      <c r="E329" s="38">
        <v>0</v>
      </c>
      <c r="F329" s="40"/>
      <c r="G329" s="40">
        <f t="shared" si="42"/>
        <v>0</v>
      </c>
    </row>
    <row r="330" spans="1:7" s="36" customFormat="1" ht="62.4" x14ac:dyDescent="0.3">
      <c r="A330" s="32" t="s">
        <v>998</v>
      </c>
      <c r="B330" s="33" t="s">
        <v>999</v>
      </c>
      <c r="C330" s="38">
        <v>3647722.43</v>
      </c>
      <c r="D330" s="38">
        <v>0</v>
      </c>
      <c r="E330" s="38">
        <v>0</v>
      </c>
      <c r="F330" s="40"/>
      <c r="G330" s="40">
        <f t="shared" si="42"/>
        <v>0</v>
      </c>
    </row>
    <row r="331" spans="1:7" s="10" customFormat="1" ht="46.8" x14ac:dyDescent="0.3">
      <c r="A331" s="2" t="s">
        <v>323</v>
      </c>
      <c r="B331" s="3" t="s">
        <v>15</v>
      </c>
      <c r="C331" s="29">
        <v>1638330.1</v>
      </c>
      <c r="D331" s="14">
        <v>1685900</v>
      </c>
      <c r="E331" s="14">
        <v>1610152.52</v>
      </c>
      <c r="F331" s="17">
        <f t="shared" si="40"/>
        <v>95.507000415208495</v>
      </c>
      <c r="G331" s="40">
        <f t="shared" si="42"/>
        <v>98.280103625026484</v>
      </c>
    </row>
    <row r="332" spans="1:7" s="10" customFormat="1" ht="38.4" customHeight="1" x14ac:dyDescent="0.3">
      <c r="A332" s="2" t="s">
        <v>435</v>
      </c>
      <c r="B332" s="3" t="s">
        <v>436</v>
      </c>
      <c r="C332" s="29">
        <f>C333</f>
        <v>27069914.620000001</v>
      </c>
      <c r="D332" s="14">
        <f>D333</f>
        <v>24122900</v>
      </c>
      <c r="E332" s="14">
        <f>E333</f>
        <v>16174572.810000001</v>
      </c>
      <c r="F332" s="17">
        <f t="shared" si="40"/>
        <v>67.050697926037088</v>
      </c>
      <c r="G332" s="40">
        <f t="shared" si="42"/>
        <v>59.751103899122683</v>
      </c>
    </row>
    <row r="333" spans="1:7" ht="46.8" x14ac:dyDescent="0.3">
      <c r="A333" s="2" t="s">
        <v>324</v>
      </c>
      <c r="B333" s="3" t="s">
        <v>16</v>
      </c>
      <c r="C333" s="29">
        <v>27069914.620000001</v>
      </c>
      <c r="D333" s="14">
        <v>24122900</v>
      </c>
      <c r="E333" s="14">
        <v>16174572.810000001</v>
      </c>
      <c r="F333" s="17">
        <f t="shared" si="40"/>
        <v>67.050697926037088</v>
      </c>
      <c r="G333" s="40">
        <f t="shared" si="42"/>
        <v>59.751103899122683</v>
      </c>
    </row>
    <row r="334" spans="1:7" ht="31.2" x14ac:dyDescent="0.3">
      <c r="A334" s="2" t="s">
        <v>657</v>
      </c>
      <c r="B334" s="3" t="s">
        <v>659</v>
      </c>
      <c r="C334" s="29">
        <f>C335</f>
        <v>17637659.530000001</v>
      </c>
      <c r="D334" s="14">
        <f>D335</f>
        <v>36742400</v>
      </c>
      <c r="E334" s="14">
        <f>E335</f>
        <v>36742400</v>
      </c>
      <c r="F334" s="17">
        <f t="shared" si="40"/>
        <v>100</v>
      </c>
      <c r="G334" s="40">
        <f t="shared" si="42"/>
        <v>208.31788898920874</v>
      </c>
    </row>
    <row r="335" spans="1:7" ht="31.2" x14ac:dyDescent="0.3">
      <c r="A335" s="2" t="s">
        <v>658</v>
      </c>
      <c r="B335" s="3" t="s">
        <v>660</v>
      </c>
      <c r="C335" s="29">
        <v>17637659.530000001</v>
      </c>
      <c r="D335" s="14">
        <v>36742400</v>
      </c>
      <c r="E335" s="14">
        <v>36742400</v>
      </c>
      <c r="F335" s="17">
        <f t="shared" si="40"/>
        <v>100</v>
      </c>
      <c r="G335" s="40">
        <f t="shared" si="42"/>
        <v>208.31788898920874</v>
      </c>
    </row>
    <row r="336" spans="1:7" ht="54.6" customHeight="1" x14ac:dyDescent="0.3">
      <c r="A336" s="2" t="s">
        <v>784</v>
      </c>
      <c r="B336" s="3" t="s">
        <v>782</v>
      </c>
      <c r="C336" s="29">
        <f>C337</f>
        <v>0</v>
      </c>
      <c r="D336" s="14">
        <f>D337</f>
        <v>10914700</v>
      </c>
      <c r="E336" s="14">
        <f>E337</f>
        <v>10914700</v>
      </c>
      <c r="F336" s="17">
        <f t="shared" si="40"/>
        <v>100</v>
      </c>
      <c r="G336" s="40"/>
    </row>
    <row r="337" spans="1:7" ht="68.400000000000006" customHeight="1" x14ac:dyDescent="0.3">
      <c r="A337" s="2" t="s">
        <v>785</v>
      </c>
      <c r="B337" s="3" t="s">
        <v>783</v>
      </c>
      <c r="C337" s="29">
        <v>0</v>
      </c>
      <c r="D337" s="14">
        <v>10914700</v>
      </c>
      <c r="E337" s="14">
        <v>10914700</v>
      </c>
      <c r="F337" s="17">
        <f t="shared" si="40"/>
        <v>100</v>
      </c>
      <c r="G337" s="40"/>
    </row>
    <row r="338" spans="1:7" s="34" customFormat="1" ht="46.8" x14ac:dyDescent="0.3">
      <c r="A338" s="32" t="s">
        <v>1000</v>
      </c>
      <c r="B338" s="33" t="s">
        <v>1001</v>
      </c>
      <c r="C338" s="38">
        <f>C339</f>
        <v>5372726.4900000002</v>
      </c>
      <c r="D338" s="38">
        <v>0</v>
      </c>
      <c r="E338" s="38">
        <v>0</v>
      </c>
      <c r="F338" s="40"/>
      <c r="G338" s="40">
        <f t="shared" si="42"/>
        <v>0</v>
      </c>
    </row>
    <row r="339" spans="1:7" s="34" customFormat="1" ht="46.8" x14ac:dyDescent="0.3">
      <c r="A339" s="32" t="s">
        <v>1002</v>
      </c>
      <c r="B339" s="33" t="s">
        <v>1003</v>
      </c>
      <c r="C339" s="38">
        <v>5372726.4900000002</v>
      </c>
      <c r="D339" s="38">
        <v>0</v>
      </c>
      <c r="E339" s="38">
        <v>0</v>
      </c>
      <c r="F339" s="40"/>
      <c r="G339" s="40">
        <f t="shared" si="42"/>
        <v>0</v>
      </c>
    </row>
    <row r="340" spans="1:7" s="34" customFormat="1" ht="31.2" x14ac:dyDescent="0.3">
      <c r="A340" s="32" t="s">
        <v>1004</v>
      </c>
      <c r="B340" s="33" t="s">
        <v>1005</v>
      </c>
      <c r="C340" s="38">
        <f>C341</f>
        <v>5906159.5700000003</v>
      </c>
      <c r="D340" s="38">
        <v>0</v>
      </c>
      <c r="E340" s="38">
        <v>0</v>
      </c>
      <c r="F340" s="40"/>
      <c r="G340" s="40">
        <f t="shared" si="42"/>
        <v>0</v>
      </c>
    </row>
    <row r="341" spans="1:7" s="34" customFormat="1" ht="46.8" x14ac:dyDescent="0.3">
      <c r="A341" s="32" t="s">
        <v>1006</v>
      </c>
      <c r="B341" s="33" t="s">
        <v>1007</v>
      </c>
      <c r="C341" s="38">
        <v>5906159.5700000003</v>
      </c>
      <c r="D341" s="38">
        <v>0</v>
      </c>
      <c r="E341" s="38">
        <v>0</v>
      </c>
      <c r="F341" s="40"/>
      <c r="G341" s="40">
        <f t="shared" si="42"/>
        <v>0</v>
      </c>
    </row>
    <row r="342" spans="1:7" ht="31.2" x14ac:dyDescent="0.3">
      <c r="A342" s="2" t="s">
        <v>437</v>
      </c>
      <c r="B342" s="3" t="s">
        <v>438</v>
      </c>
      <c r="C342" s="29">
        <f>C343</f>
        <v>34322722.18</v>
      </c>
      <c r="D342" s="14">
        <f>D343</f>
        <v>10679200</v>
      </c>
      <c r="E342" s="14">
        <f>E343</f>
        <v>10633189.34</v>
      </c>
      <c r="F342" s="17">
        <f t="shared" si="40"/>
        <v>99.569156303842988</v>
      </c>
      <c r="G342" s="40">
        <f t="shared" si="42"/>
        <v>30.980029160379374</v>
      </c>
    </row>
    <row r="343" spans="1:7" ht="31.2" x14ac:dyDescent="0.3">
      <c r="A343" s="2" t="s">
        <v>325</v>
      </c>
      <c r="B343" s="3" t="s">
        <v>17</v>
      </c>
      <c r="C343" s="29">
        <v>34322722.18</v>
      </c>
      <c r="D343" s="14">
        <v>10679200</v>
      </c>
      <c r="E343" s="14">
        <v>10633189.34</v>
      </c>
      <c r="F343" s="17">
        <f t="shared" si="40"/>
        <v>99.569156303842988</v>
      </c>
      <c r="G343" s="40">
        <f t="shared" si="42"/>
        <v>30.980029160379374</v>
      </c>
    </row>
    <row r="344" spans="1:7" ht="31.2" x14ac:dyDescent="0.3">
      <c r="A344" s="2" t="s">
        <v>661</v>
      </c>
      <c r="B344" s="3" t="s">
        <v>665</v>
      </c>
      <c r="C344" s="29">
        <f>C345</f>
        <v>548372760.11000001</v>
      </c>
      <c r="D344" s="14">
        <f>D345</f>
        <v>616631200</v>
      </c>
      <c r="E344" s="14">
        <f>E345</f>
        <v>480116570.45999998</v>
      </c>
      <c r="F344" s="17">
        <f t="shared" si="40"/>
        <v>77.861219227959921</v>
      </c>
      <c r="G344" s="40">
        <f t="shared" si="42"/>
        <v>87.55295765670266</v>
      </c>
    </row>
    <row r="345" spans="1:7" ht="46.8" x14ac:dyDescent="0.3">
      <c r="A345" s="2" t="s">
        <v>662</v>
      </c>
      <c r="B345" s="3" t="s">
        <v>666</v>
      </c>
      <c r="C345" s="29">
        <v>548372760.11000001</v>
      </c>
      <c r="D345" s="14">
        <v>616631200</v>
      </c>
      <c r="E345" s="14">
        <v>480116570.45999998</v>
      </c>
      <c r="F345" s="17">
        <f t="shared" si="40"/>
        <v>77.861219227959921</v>
      </c>
      <c r="G345" s="40">
        <f t="shared" si="42"/>
        <v>87.55295765670266</v>
      </c>
    </row>
    <row r="346" spans="1:7" ht="31.2" x14ac:dyDescent="0.3">
      <c r="A346" s="4" t="s">
        <v>663</v>
      </c>
      <c r="B346" s="3" t="s">
        <v>667</v>
      </c>
      <c r="C346" s="29">
        <f>C347</f>
        <v>977791014.52999997</v>
      </c>
      <c r="D346" s="14">
        <f>D347</f>
        <v>890283100</v>
      </c>
      <c r="E346" s="14">
        <f>E347</f>
        <v>833870611.97000003</v>
      </c>
      <c r="F346" s="17">
        <f t="shared" si="40"/>
        <v>93.663533764709229</v>
      </c>
      <c r="G346" s="40">
        <f t="shared" si="42"/>
        <v>85.281067178840971</v>
      </c>
    </row>
    <row r="347" spans="1:7" ht="46.8" x14ac:dyDescent="0.3">
      <c r="A347" s="4" t="s">
        <v>664</v>
      </c>
      <c r="B347" s="3" t="s">
        <v>668</v>
      </c>
      <c r="C347" s="29">
        <v>977791014.52999997</v>
      </c>
      <c r="D347" s="14">
        <v>890283100</v>
      </c>
      <c r="E347" s="14">
        <v>833870611.97000003</v>
      </c>
      <c r="F347" s="17">
        <f t="shared" ref="F347:F419" si="43">E347/D347*100</f>
        <v>93.663533764709229</v>
      </c>
      <c r="G347" s="40">
        <f t="shared" si="42"/>
        <v>85.281067178840971</v>
      </c>
    </row>
    <row r="348" spans="1:7" ht="31.2" x14ac:dyDescent="0.3">
      <c r="A348" s="2" t="s">
        <v>439</v>
      </c>
      <c r="B348" s="3" t="s">
        <v>440</v>
      </c>
      <c r="C348" s="29">
        <f>C349</f>
        <v>0</v>
      </c>
      <c r="D348" s="14">
        <f>D349</f>
        <v>1738800</v>
      </c>
      <c r="E348" s="14">
        <f>E349</f>
        <v>384560</v>
      </c>
      <c r="F348" s="17">
        <f t="shared" si="43"/>
        <v>22.116402116402117</v>
      </c>
      <c r="G348" s="40"/>
    </row>
    <row r="349" spans="1:7" ht="46.8" x14ac:dyDescent="0.3">
      <c r="A349" s="2" t="s">
        <v>326</v>
      </c>
      <c r="B349" s="3" t="s">
        <v>18</v>
      </c>
      <c r="C349" s="29">
        <v>0</v>
      </c>
      <c r="D349" s="14">
        <v>1738800</v>
      </c>
      <c r="E349" s="14">
        <v>384560</v>
      </c>
      <c r="F349" s="17">
        <f t="shared" si="43"/>
        <v>22.116402116402117</v>
      </c>
      <c r="G349" s="40"/>
    </row>
    <row r="350" spans="1:7" ht="31.2" x14ac:dyDescent="0.3">
      <c r="A350" s="2" t="s">
        <v>441</v>
      </c>
      <c r="B350" s="3" t="s">
        <v>442</v>
      </c>
      <c r="C350" s="29">
        <f>C351</f>
        <v>11200000</v>
      </c>
      <c r="D350" s="14">
        <f>D351</f>
        <v>16057100</v>
      </c>
      <c r="E350" s="14">
        <f>E351</f>
        <v>16057100</v>
      </c>
      <c r="F350" s="17">
        <f t="shared" si="43"/>
        <v>100</v>
      </c>
      <c r="G350" s="40">
        <f t="shared" si="42"/>
        <v>143.36696428571429</v>
      </c>
    </row>
    <row r="351" spans="1:7" ht="31.2" x14ac:dyDescent="0.3">
      <c r="A351" s="2" t="s">
        <v>327</v>
      </c>
      <c r="B351" s="3" t="s">
        <v>19</v>
      </c>
      <c r="C351" s="29">
        <v>11200000</v>
      </c>
      <c r="D351" s="14">
        <v>16057100</v>
      </c>
      <c r="E351" s="14">
        <v>16057100</v>
      </c>
      <c r="F351" s="17">
        <f t="shared" si="43"/>
        <v>100</v>
      </c>
      <c r="G351" s="40">
        <f t="shared" si="42"/>
        <v>143.36696428571429</v>
      </c>
    </row>
    <row r="352" spans="1:7" x14ac:dyDescent="0.3">
      <c r="A352" s="2" t="s">
        <v>443</v>
      </c>
      <c r="B352" s="3" t="s">
        <v>444</v>
      </c>
      <c r="C352" s="29">
        <f>C353</f>
        <v>4677000</v>
      </c>
      <c r="D352" s="14">
        <f>D353</f>
        <v>118564500</v>
      </c>
      <c r="E352" s="14">
        <f>E353</f>
        <v>94034041.760000005</v>
      </c>
      <c r="F352" s="17">
        <f t="shared" si="43"/>
        <v>79.310452757781633</v>
      </c>
      <c r="G352" s="40">
        <f t="shared" si="42"/>
        <v>2010.5632191575796</v>
      </c>
    </row>
    <row r="353" spans="1:7" ht="31.2" x14ac:dyDescent="0.3">
      <c r="A353" s="2" t="s">
        <v>328</v>
      </c>
      <c r="B353" s="3" t="s">
        <v>20</v>
      </c>
      <c r="C353" s="29">
        <v>4677000</v>
      </c>
      <c r="D353" s="14">
        <v>118564500</v>
      </c>
      <c r="E353" s="14">
        <v>94034041.760000005</v>
      </c>
      <c r="F353" s="17">
        <f t="shared" si="43"/>
        <v>79.310452757781633</v>
      </c>
      <c r="G353" s="40">
        <f t="shared" si="42"/>
        <v>2010.5632191575796</v>
      </c>
    </row>
    <row r="354" spans="1:7" ht="31.2" x14ac:dyDescent="0.3">
      <c r="A354" s="2" t="s">
        <v>445</v>
      </c>
      <c r="B354" s="3" t="s">
        <v>446</v>
      </c>
      <c r="C354" s="29">
        <f>C355</f>
        <v>469309227.70999998</v>
      </c>
      <c r="D354" s="14">
        <f>D355</f>
        <v>452398400</v>
      </c>
      <c r="E354" s="14">
        <f>E355</f>
        <v>342099186.37</v>
      </c>
      <c r="F354" s="17">
        <f t="shared" si="43"/>
        <v>75.619008902330336</v>
      </c>
      <c r="G354" s="40">
        <f t="shared" si="42"/>
        <v>72.894195590245928</v>
      </c>
    </row>
    <row r="355" spans="1:7" ht="46.8" x14ac:dyDescent="0.3">
      <c r="A355" s="2" t="s">
        <v>329</v>
      </c>
      <c r="B355" s="3" t="s">
        <v>166</v>
      </c>
      <c r="C355" s="29">
        <v>469309227.70999998</v>
      </c>
      <c r="D355" s="14">
        <v>452398400</v>
      </c>
      <c r="E355" s="14">
        <v>342099186.37</v>
      </c>
      <c r="F355" s="17">
        <f t="shared" si="43"/>
        <v>75.619008902330336</v>
      </c>
      <c r="G355" s="40">
        <f t="shared" si="42"/>
        <v>72.894195590245928</v>
      </c>
    </row>
    <row r="356" spans="1:7" ht="66.599999999999994" customHeight="1" x14ac:dyDescent="0.3">
      <c r="A356" s="2" t="s">
        <v>447</v>
      </c>
      <c r="B356" s="3" t="s">
        <v>786</v>
      </c>
      <c r="C356" s="29">
        <f>C357</f>
        <v>309287123.81999999</v>
      </c>
      <c r="D356" s="14">
        <f>D357</f>
        <v>69414500</v>
      </c>
      <c r="E356" s="14">
        <f>E357</f>
        <v>41150500</v>
      </c>
      <c r="F356" s="17">
        <f t="shared" si="43"/>
        <v>59.282282520222715</v>
      </c>
      <c r="G356" s="40">
        <f t="shared" si="42"/>
        <v>13.304950911551336</v>
      </c>
    </row>
    <row r="357" spans="1:7" s="9" customFormat="1" ht="66.599999999999994" customHeight="1" x14ac:dyDescent="0.3">
      <c r="A357" s="2" t="s">
        <v>330</v>
      </c>
      <c r="B357" s="3" t="s">
        <v>787</v>
      </c>
      <c r="C357" s="29">
        <v>309287123.81999999</v>
      </c>
      <c r="D357" s="14">
        <v>69414500</v>
      </c>
      <c r="E357" s="14">
        <v>41150500</v>
      </c>
      <c r="F357" s="17">
        <f t="shared" si="43"/>
        <v>59.282282520222715</v>
      </c>
      <c r="G357" s="40">
        <f t="shared" si="42"/>
        <v>13.304950911551336</v>
      </c>
    </row>
    <row r="358" spans="1:7" s="35" customFormat="1" ht="46.8" x14ac:dyDescent="0.3">
      <c r="A358" s="32" t="s">
        <v>1008</v>
      </c>
      <c r="B358" s="33" t="s">
        <v>1009</v>
      </c>
      <c r="C358" s="38">
        <v>14361100</v>
      </c>
      <c r="D358" s="38">
        <v>0</v>
      </c>
      <c r="E358" s="38">
        <v>0</v>
      </c>
      <c r="F358" s="40"/>
      <c r="G358" s="40">
        <f t="shared" si="42"/>
        <v>0</v>
      </c>
    </row>
    <row r="359" spans="1:7" s="9" customFormat="1" ht="31.2" x14ac:dyDescent="0.3">
      <c r="A359" s="2" t="s">
        <v>670</v>
      </c>
      <c r="B359" s="3" t="s">
        <v>669</v>
      </c>
      <c r="C359" s="29"/>
      <c r="D359" s="14">
        <v>16803400</v>
      </c>
      <c r="E359" s="14">
        <v>16803400</v>
      </c>
      <c r="F359" s="17">
        <f t="shared" si="43"/>
        <v>100</v>
      </c>
      <c r="G359" s="40"/>
    </row>
    <row r="360" spans="1:7" s="9" customFormat="1" ht="31.2" x14ac:dyDescent="0.3">
      <c r="A360" s="2" t="s">
        <v>448</v>
      </c>
      <c r="B360" s="3" t="s">
        <v>449</v>
      </c>
      <c r="C360" s="29">
        <f>C361</f>
        <v>219160773.08000001</v>
      </c>
      <c r="D360" s="14">
        <f>D361</f>
        <v>325156500</v>
      </c>
      <c r="E360" s="14">
        <f>E361</f>
        <v>275163623.98000002</v>
      </c>
      <c r="F360" s="17">
        <f t="shared" si="43"/>
        <v>84.624980272576451</v>
      </c>
      <c r="G360" s="40">
        <f t="shared" si="42"/>
        <v>125.55331874083021</v>
      </c>
    </row>
    <row r="361" spans="1:7" s="9" customFormat="1" ht="31.2" x14ac:dyDescent="0.3">
      <c r="A361" s="2" t="s">
        <v>331</v>
      </c>
      <c r="B361" s="3" t="s">
        <v>167</v>
      </c>
      <c r="C361" s="29">
        <v>219160773.08000001</v>
      </c>
      <c r="D361" s="14">
        <v>325156500</v>
      </c>
      <c r="E361" s="14">
        <v>275163623.98000002</v>
      </c>
      <c r="F361" s="17">
        <f t="shared" si="43"/>
        <v>84.624980272576451</v>
      </c>
      <c r="G361" s="40">
        <f t="shared" si="42"/>
        <v>125.55331874083021</v>
      </c>
    </row>
    <row r="362" spans="1:7" s="10" customFormat="1" ht="31.2" x14ac:dyDescent="0.3">
      <c r="A362" s="2" t="s">
        <v>332</v>
      </c>
      <c r="B362" s="3" t="s">
        <v>21</v>
      </c>
      <c r="C362" s="29">
        <v>77166761.909999996</v>
      </c>
      <c r="D362" s="14">
        <v>23612000</v>
      </c>
      <c r="E362" s="14">
        <v>9775000</v>
      </c>
      <c r="F362" s="17">
        <f t="shared" si="43"/>
        <v>41.398441470438762</v>
      </c>
      <c r="G362" s="40">
        <f t="shared" si="42"/>
        <v>12.66737097430709</v>
      </c>
    </row>
    <row r="363" spans="1:7" s="10" customFormat="1" x14ac:dyDescent="0.3">
      <c r="A363" s="2" t="s">
        <v>674</v>
      </c>
      <c r="B363" s="3" t="s">
        <v>671</v>
      </c>
      <c r="C363" s="29">
        <f>C364</f>
        <v>8781361.0199999996</v>
      </c>
      <c r="D363" s="14">
        <f>D364</f>
        <v>11854400</v>
      </c>
      <c r="E363" s="14">
        <f>E364</f>
        <v>9073116.0700000003</v>
      </c>
      <c r="F363" s="17">
        <f t="shared" si="43"/>
        <v>76.537961178971528</v>
      </c>
      <c r="G363" s="40">
        <f t="shared" si="42"/>
        <v>103.32243543267967</v>
      </c>
    </row>
    <row r="364" spans="1:7" s="10" customFormat="1" ht="31.2" x14ac:dyDescent="0.3">
      <c r="A364" s="2" t="s">
        <v>675</v>
      </c>
      <c r="B364" s="3" t="s">
        <v>672</v>
      </c>
      <c r="C364" s="29">
        <v>8781361.0199999996</v>
      </c>
      <c r="D364" s="14">
        <v>11854400</v>
      </c>
      <c r="E364" s="14">
        <v>9073116.0700000003</v>
      </c>
      <c r="F364" s="17">
        <f t="shared" si="43"/>
        <v>76.537961178971528</v>
      </c>
      <c r="G364" s="40">
        <f t="shared" si="42"/>
        <v>103.32243543267967</v>
      </c>
    </row>
    <row r="365" spans="1:7" s="10" customFormat="1" ht="52.8" customHeight="1" x14ac:dyDescent="0.3">
      <c r="A365" s="2" t="s">
        <v>676</v>
      </c>
      <c r="B365" s="3" t="s">
        <v>673</v>
      </c>
      <c r="C365" s="29">
        <v>64331153.100000001</v>
      </c>
      <c r="D365" s="14">
        <v>104452500</v>
      </c>
      <c r="E365" s="14">
        <v>73833077.150000006</v>
      </c>
      <c r="F365" s="17">
        <f t="shared" si="43"/>
        <v>70.68579225006583</v>
      </c>
      <c r="G365" s="40">
        <f t="shared" si="42"/>
        <v>114.77033069068368</v>
      </c>
    </row>
    <row r="366" spans="1:7" s="10" customFormat="1" ht="101.4" customHeight="1" x14ac:dyDescent="0.3">
      <c r="A366" s="2" t="s">
        <v>790</v>
      </c>
      <c r="B366" s="3" t="s">
        <v>788</v>
      </c>
      <c r="C366" s="29">
        <f>C367</f>
        <v>0</v>
      </c>
      <c r="D366" s="14">
        <f>D367</f>
        <v>5381500</v>
      </c>
      <c r="E366" s="14">
        <f>E367</f>
        <v>5303586.0199999996</v>
      </c>
      <c r="F366" s="17">
        <f t="shared" si="43"/>
        <v>98.552188423302042</v>
      </c>
      <c r="G366" s="40"/>
    </row>
    <row r="367" spans="1:7" s="10" customFormat="1" ht="99" customHeight="1" x14ac:dyDescent="0.3">
      <c r="A367" s="2" t="s">
        <v>791</v>
      </c>
      <c r="B367" s="3" t="s">
        <v>789</v>
      </c>
      <c r="C367" s="29">
        <v>0</v>
      </c>
      <c r="D367" s="14">
        <v>5381500</v>
      </c>
      <c r="E367" s="14">
        <v>5303586.0199999996</v>
      </c>
      <c r="F367" s="17">
        <f t="shared" si="43"/>
        <v>98.552188423302042</v>
      </c>
      <c r="G367" s="40"/>
    </row>
    <row r="368" spans="1:7" s="10" customFormat="1" ht="62.4" x14ac:dyDescent="0.3">
      <c r="A368" s="2" t="s">
        <v>450</v>
      </c>
      <c r="B368" s="3" t="s">
        <v>451</v>
      </c>
      <c r="C368" s="29">
        <f>C369</f>
        <v>542816522.84000003</v>
      </c>
      <c r="D368" s="14">
        <f>D369</f>
        <v>934630300</v>
      </c>
      <c r="E368" s="14">
        <f>E369</f>
        <v>807860417.88</v>
      </c>
      <c r="F368" s="17">
        <f t="shared" si="43"/>
        <v>86.43636075997108</v>
      </c>
      <c r="G368" s="40">
        <f t="shared" si="42"/>
        <v>148.82752898775041</v>
      </c>
    </row>
    <row r="369" spans="1:7" s="10" customFormat="1" ht="65.25" customHeight="1" x14ac:dyDescent="0.3">
      <c r="A369" s="2" t="s">
        <v>333</v>
      </c>
      <c r="B369" s="3" t="s">
        <v>8</v>
      </c>
      <c r="C369" s="29">
        <v>542816522.84000003</v>
      </c>
      <c r="D369" s="14">
        <v>934630300</v>
      </c>
      <c r="E369" s="14">
        <v>807860417.88</v>
      </c>
      <c r="F369" s="17">
        <f t="shared" si="43"/>
        <v>86.43636075997108</v>
      </c>
      <c r="G369" s="40">
        <f t="shared" si="42"/>
        <v>148.82752898775041</v>
      </c>
    </row>
    <row r="370" spans="1:7" s="10" customFormat="1" ht="46.8" x14ac:dyDescent="0.3">
      <c r="A370" s="2" t="s">
        <v>677</v>
      </c>
      <c r="B370" s="3" t="s">
        <v>679</v>
      </c>
      <c r="C370" s="29">
        <f>C371</f>
        <v>243215166.16999999</v>
      </c>
      <c r="D370" s="14">
        <f>D371</f>
        <v>396954000</v>
      </c>
      <c r="E370" s="14">
        <f>E371</f>
        <v>198938033.38</v>
      </c>
      <c r="F370" s="17">
        <f t="shared" si="43"/>
        <v>50.116142772210381</v>
      </c>
      <c r="G370" s="40">
        <f t="shared" si="42"/>
        <v>81.795077384667849</v>
      </c>
    </row>
    <row r="371" spans="1:7" s="10" customFormat="1" ht="46.8" x14ac:dyDescent="0.3">
      <c r="A371" s="2" t="s">
        <v>678</v>
      </c>
      <c r="B371" s="3" t="s">
        <v>680</v>
      </c>
      <c r="C371" s="29">
        <v>243215166.16999999</v>
      </c>
      <c r="D371" s="14">
        <v>396954000</v>
      </c>
      <c r="E371" s="14">
        <v>198938033.38</v>
      </c>
      <c r="F371" s="17">
        <f t="shared" si="43"/>
        <v>50.116142772210381</v>
      </c>
      <c r="G371" s="40">
        <f t="shared" si="42"/>
        <v>81.795077384667849</v>
      </c>
    </row>
    <row r="372" spans="1:7" s="36" customFormat="1" ht="46.8" x14ac:dyDescent="0.3">
      <c r="A372" s="32" t="s">
        <v>1010</v>
      </c>
      <c r="B372" s="33" t="s">
        <v>1011</v>
      </c>
      <c r="C372" s="38">
        <f>C373</f>
        <v>5059971.57</v>
      </c>
      <c r="D372" s="38">
        <v>0</v>
      </c>
      <c r="E372" s="38">
        <v>0</v>
      </c>
      <c r="F372" s="40"/>
      <c r="G372" s="40">
        <f t="shared" si="42"/>
        <v>0</v>
      </c>
    </row>
    <row r="373" spans="1:7" s="36" customFormat="1" ht="46.8" x14ac:dyDescent="0.3">
      <c r="A373" s="32" t="s">
        <v>1012</v>
      </c>
      <c r="B373" s="33" t="s">
        <v>1013</v>
      </c>
      <c r="C373" s="38">
        <v>5059971.57</v>
      </c>
      <c r="D373" s="38">
        <v>0</v>
      </c>
      <c r="E373" s="38">
        <v>0</v>
      </c>
      <c r="F373" s="40"/>
      <c r="G373" s="40">
        <f t="shared" si="42"/>
        <v>0</v>
      </c>
    </row>
    <row r="374" spans="1:7" s="10" customFormat="1" ht="31.2" x14ac:dyDescent="0.3">
      <c r="A374" s="2" t="s">
        <v>909</v>
      </c>
      <c r="B374" s="3" t="s">
        <v>907</v>
      </c>
      <c r="C374" s="29">
        <f t="shared" ref="C374:D374" si="44">C375</f>
        <v>12299600</v>
      </c>
      <c r="D374" s="29">
        <f t="shared" si="44"/>
        <v>0</v>
      </c>
      <c r="E374" s="14">
        <f>E375</f>
        <v>4633856.1399999997</v>
      </c>
      <c r="F374" s="17"/>
      <c r="G374" s="40">
        <f t="shared" si="42"/>
        <v>37.674852352922045</v>
      </c>
    </row>
    <row r="375" spans="1:7" s="10" customFormat="1" ht="31.2" x14ac:dyDescent="0.3">
      <c r="A375" s="2" t="s">
        <v>910</v>
      </c>
      <c r="B375" s="3" t="s">
        <v>908</v>
      </c>
      <c r="C375" s="29">
        <v>12299600</v>
      </c>
      <c r="D375" s="14">
        <v>0</v>
      </c>
      <c r="E375" s="14">
        <v>4633856.1399999997</v>
      </c>
      <c r="F375" s="17"/>
      <c r="G375" s="40">
        <f t="shared" si="42"/>
        <v>37.674852352922045</v>
      </c>
    </row>
    <row r="376" spans="1:7" s="10" customFormat="1" x14ac:dyDescent="0.3">
      <c r="A376" s="19" t="s">
        <v>334</v>
      </c>
      <c r="B376" s="20" t="s">
        <v>23</v>
      </c>
      <c r="C376" s="28">
        <f>C377+C379+C381+C383+C384+C385+C387+C389+C391+C393+C395+C397+C399+C401+C403+C405+C406+C408+C410+C412+C414+C416+C418+C420</f>
        <v>4495490785.79</v>
      </c>
      <c r="D376" s="13">
        <f>D377+D379+D381+D383+D384+D385+D387+D389+D391+D393+D395+D397+D399+D401+D403+D405+D406+D408+D410+D412+D414+D416+D418+D420</f>
        <v>6849757000</v>
      </c>
      <c r="E376" s="13">
        <f>E377+E379+E381+E383+E384+E385+E387+E389+E391+E393+E395+E397+E399+E401+E403+E405+E406+E408+E410+E412+E414+E416+E418+E420</f>
        <v>4235292053.4699988</v>
      </c>
      <c r="F376" s="18">
        <f t="shared" si="43"/>
        <v>61.831274503168487</v>
      </c>
      <c r="G376" s="41">
        <f t="shared" si="42"/>
        <v>94.212006103038291</v>
      </c>
    </row>
    <row r="377" spans="1:7" s="10" customFormat="1" ht="19.8" customHeight="1" x14ac:dyDescent="0.3">
      <c r="A377" s="2" t="s">
        <v>794</v>
      </c>
      <c r="B377" s="3" t="s">
        <v>792</v>
      </c>
      <c r="C377" s="29">
        <f>C378</f>
        <v>0</v>
      </c>
      <c r="D377" s="14">
        <f>D378</f>
        <v>55784600</v>
      </c>
      <c r="E377" s="14">
        <f>E378</f>
        <v>22000016.399999999</v>
      </c>
      <c r="F377" s="17">
        <f t="shared" si="43"/>
        <v>39.437436855332834</v>
      </c>
      <c r="G377" s="40"/>
    </row>
    <row r="378" spans="1:7" s="10" customFormat="1" ht="37.200000000000003" customHeight="1" x14ac:dyDescent="0.3">
      <c r="A378" s="2" t="s">
        <v>795</v>
      </c>
      <c r="B378" s="3" t="s">
        <v>793</v>
      </c>
      <c r="C378" s="29">
        <v>0</v>
      </c>
      <c r="D378" s="14">
        <v>55784600</v>
      </c>
      <c r="E378" s="14">
        <v>22000016.399999999</v>
      </c>
      <c r="F378" s="17">
        <f t="shared" si="43"/>
        <v>39.437436855332834</v>
      </c>
      <c r="G378" s="40"/>
    </row>
    <row r="379" spans="1:7" s="10" customFormat="1" ht="31.2" x14ac:dyDescent="0.3">
      <c r="A379" s="2" t="s">
        <v>452</v>
      </c>
      <c r="B379" s="3" t="s">
        <v>453</v>
      </c>
      <c r="C379" s="29">
        <f>C380</f>
        <v>20822158</v>
      </c>
      <c r="D379" s="14">
        <f>D380</f>
        <v>30781600</v>
      </c>
      <c r="E379" s="14">
        <f>E380</f>
        <v>22813608.309999999</v>
      </c>
      <c r="F379" s="17">
        <f t="shared" si="43"/>
        <v>74.114433005431806</v>
      </c>
      <c r="G379" s="40">
        <f t="shared" si="42"/>
        <v>109.56409181987765</v>
      </c>
    </row>
    <row r="380" spans="1:7" s="10" customFormat="1" ht="37.799999999999997" customHeight="1" x14ac:dyDescent="0.3">
      <c r="A380" s="2" t="s">
        <v>335</v>
      </c>
      <c r="B380" s="3" t="s">
        <v>24</v>
      </c>
      <c r="C380" s="29">
        <v>20822158</v>
      </c>
      <c r="D380" s="14">
        <v>30781600</v>
      </c>
      <c r="E380" s="14">
        <v>22813608.309999999</v>
      </c>
      <c r="F380" s="17">
        <f t="shared" si="43"/>
        <v>74.114433005431806</v>
      </c>
      <c r="G380" s="40">
        <f t="shared" si="42"/>
        <v>109.56409181987765</v>
      </c>
    </row>
    <row r="381" spans="1:7" s="10" customFormat="1" ht="46.8" x14ac:dyDescent="0.3">
      <c r="A381" s="2" t="s">
        <v>454</v>
      </c>
      <c r="B381" s="3" t="s">
        <v>455</v>
      </c>
      <c r="C381" s="29">
        <f>C382</f>
        <v>249691.65</v>
      </c>
      <c r="D381" s="14">
        <f>D382</f>
        <v>556300</v>
      </c>
      <c r="E381" s="14">
        <f>E382</f>
        <v>257384.6</v>
      </c>
      <c r="F381" s="17">
        <f t="shared" si="43"/>
        <v>46.267229911918029</v>
      </c>
      <c r="G381" s="40">
        <f t="shared" si="42"/>
        <v>103.08098008083171</v>
      </c>
    </row>
    <row r="382" spans="1:7" s="10" customFormat="1" ht="46.8" x14ac:dyDescent="0.3">
      <c r="A382" s="2" t="s">
        <v>336</v>
      </c>
      <c r="B382" s="3" t="s">
        <v>25</v>
      </c>
      <c r="C382" s="29">
        <v>249691.65</v>
      </c>
      <c r="D382" s="14">
        <v>556300</v>
      </c>
      <c r="E382" s="14">
        <v>257384.6</v>
      </c>
      <c r="F382" s="17">
        <f t="shared" si="43"/>
        <v>46.267229911918029</v>
      </c>
      <c r="G382" s="40">
        <f t="shared" si="42"/>
        <v>103.08098008083171</v>
      </c>
    </row>
    <row r="383" spans="1:7" s="10" customFormat="1" ht="31.2" x14ac:dyDescent="0.3">
      <c r="A383" s="2" t="s">
        <v>337</v>
      </c>
      <c r="B383" s="3" t="s">
        <v>26</v>
      </c>
      <c r="C383" s="29">
        <v>0</v>
      </c>
      <c r="D383" s="14">
        <v>5963700</v>
      </c>
      <c r="E383" s="14">
        <v>0</v>
      </c>
      <c r="F383" s="17">
        <f t="shared" si="43"/>
        <v>0</v>
      </c>
      <c r="G383" s="40"/>
    </row>
    <row r="384" spans="1:7" s="10" customFormat="1" ht="31.2" x14ac:dyDescent="0.3">
      <c r="A384" s="2" t="s">
        <v>338</v>
      </c>
      <c r="B384" s="3" t="s">
        <v>27</v>
      </c>
      <c r="C384" s="29">
        <v>225812996.69</v>
      </c>
      <c r="D384" s="14">
        <v>358237600</v>
      </c>
      <c r="E384" s="14">
        <v>234589894.28</v>
      </c>
      <c r="F384" s="17">
        <f t="shared" si="43"/>
        <v>65.484442247268291</v>
      </c>
      <c r="G384" s="40">
        <f t="shared" si="42"/>
        <v>103.88679912965731</v>
      </c>
    </row>
    <row r="385" spans="1:7" s="10" customFormat="1" ht="79.8" customHeight="1" x14ac:dyDescent="0.3">
      <c r="A385" s="2" t="s">
        <v>798</v>
      </c>
      <c r="B385" s="21" t="s">
        <v>796</v>
      </c>
      <c r="C385" s="29">
        <f>C386</f>
        <v>0</v>
      </c>
      <c r="D385" s="14">
        <f>D386</f>
        <v>11746100</v>
      </c>
      <c r="E385" s="14">
        <f>E386</f>
        <v>11746100</v>
      </c>
      <c r="F385" s="17">
        <f t="shared" si="43"/>
        <v>100</v>
      </c>
      <c r="G385" s="40"/>
    </row>
    <row r="386" spans="1:7" s="10" customFormat="1" ht="81" customHeight="1" x14ac:dyDescent="0.3">
      <c r="A386" s="2" t="s">
        <v>799</v>
      </c>
      <c r="B386" s="21" t="s">
        <v>797</v>
      </c>
      <c r="C386" s="29">
        <v>0</v>
      </c>
      <c r="D386" s="14">
        <v>11746100</v>
      </c>
      <c r="E386" s="14">
        <v>11746100</v>
      </c>
      <c r="F386" s="17">
        <f t="shared" si="43"/>
        <v>100</v>
      </c>
      <c r="G386" s="40"/>
    </row>
    <row r="387" spans="1:7" s="10" customFormat="1" ht="46.8" x14ac:dyDescent="0.3">
      <c r="A387" s="2" t="s">
        <v>456</v>
      </c>
      <c r="B387" s="3" t="s">
        <v>457</v>
      </c>
      <c r="C387" s="29">
        <f>C388</f>
        <v>7556492</v>
      </c>
      <c r="D387" s="14">
        <f>D388</f>
        <v>6593200</v>
      </c>
      <c r="E387" s="14">
        <f>E388</f>
        <v>6593200</v>
      </c>
      <c r="F387" s="17">
        <f t="shared" si="43"/>
        <v>100</v>
      </c>
      <c r="G387" s="40">
        <f t="shared" si="42"/>
        <v>87.252127045195053</v>
      </c>
    </row>
    <row r="388" spans="1:7" s="10" customFormat="1" ht="50.25" customHeight="1" x14ac:dyDescent="0.3">
      <c r="A388" s="2" t="s">
        <v>339</v>
      </c>
      <c r="B388" s="3" t="s">
        <v>28</v>
      </c>
      <c r="C388" s="29">
        <v>7556492</v>
      </c>
      <c r="D388" s="14">
        <v>6593200</v>
      </c>
      <c r="E388" s="14">
        <v>6593200</v>
      </c>
      <c r="F388" s="17">
        <f t="shared" si="43"/>
        <v>100</v>
      </c>
      <c r="G388" s="40">
        <f t="shared" si="42"/>
        <v>87.252127045195053</v>
      </c>
    </row>
    <row r="389" spans="1:7" s="10" customFormat="1" ht="46.8" x14ac:dyDescent="0.3">
      <c r="A389" s="2" t="s">
        <v>458</v>
      </c>
      <c r="B389" s="3" t="s">
        <v>459</v>
      </c>
      <c r="C389" s="29">
        <f>C390</f>
        <v>1246799587.6400001</v>
      </c>
      <c r="D389" s="14">
        <f>D390</f>
        <v>2070657900</v>
      </c>
      <c r="E389" s="14">
        <f>E390</f>
        <v>1299959479.21</v>
      </c>
      <c r="F389" s="17">
        <f t="shared" si="43"/>
        <v>62.780021712422894</v>
      </c>
      <c r="G389" s="40">
        <f t="shared" ref="G389:G452" si="45">E389/C389*100</f>
        <v>104.26370782417594</v>
      </c>
    </row>
    <row r="390" spans="1:7" s="10" customFormat="1" ht="46.8" x14ac:dyDescent="0.3">
      <c r="A390" s="2" t="s">
        <v>340</v>
      </c>
      <c r="B390" s="3" t="s">
        <v>29</v>
      </c>
      <c r="C390" s="29">
        <v>1246799587.6400001</v>
      </c>
      <c r="D390" s="14">
        <v>2070657900</v>
      </c>
      <c r="E390" s="14">
        <v>1299959479.21</v>
      </c>
      <c r="F390" s="17">
        <f t="shared" si="43"/>
        <v>62.780021712422894</v>
      </c>
      <c r="G390" s="40">
        <f t="shared" si="45"/>
        <v>104.26370782417594</v>
      </c>
    </row>
    <row r="391" spans="1:7" s="10" customFormat="1" ht="50.25" customHeight="1" x14ac:dyDescent="0.3">
      <c r="A391" s="2" t="s">
        <v>460</v>
      </c>
      <c r="B391" s="3" t="s">
        <v>461</v>
      </c>
      <c r="C391" s="29">
        <f>C392</f>
        <v>3572400</v>
      </c>
      <c r="D391" s="14">
        <f>D392</f>
        <v>3151800</v>
      </c>
      <c r="E391" s="14">
        <f>E392</f>
        <v>3151800</v>
      </c>
      <c r="F391" s="17">
        <f t="shared" si="43"/>
        <v>100</v>
      </c>
      <c r="G391" s="40">
        <f t="shared" si="45"/>
        <v>88.226402418542165</v>
      </c>
    </row>
    <row r="392" spans="1:7" s="10" customFormat="1" ht="62.4" x14ac:dyDescent="0.3">
      <c r="A392" s="2" t="s">
        <v>341</v>
      </c>
      <c r="B392" s="3" t="s">
        <v>30</v>
      </c>
      <c r="C392" s="29">
        <v>3572400</v>
      </c>
      <c r="D392" s="14">
        <v>3151800</v>
      </c>
      <c r="E392" s="14">
        <v>3151800</v>
      </c>
      <c r="F392" s="17">
        <f t="shared" si="43"/>
        <v>100</v>
      </c>
      <c r="G392" s="40">
        <f t="shared" si="45"/>
        <v>88.226402418542165</v>
      </c>
    </row>
    <row r="393" spans="1:7" s="10" customFormat="1" ht="46.8" x14ac:dyDescent="0.3">
      <c r="A393" s="2" t="s">
        <v>462</v>
      </c>
      <c r="B393" s="3" t="s">
        <v>463</v>
      </c>
      <c r="C393" s="29">
        <f>C394</f>
        <v>64827893.009999998</v>
      </c>
      <c r="D393" s="14">
        <f>D394</f>
        <v>97693300</v>
      </c>
      <c r="E393" s="14">
        <f>E394</f>
        <v>67948974.859999999</v>
      </c>
      <c r="F393" s="17">
        <f t="shared" si="43"/>
        <v>69.553362267422642</v>
      </c>
      <c r="G393" s="40">
        <f t="shared" si="45"/>
        <v>104.81441198392574</v>
      </c>
    </row>
    <row r="394" spans="1:7" s="10" customFormat="1" ht="62.4" x14ac:dyDescent="0.3">
      <c r="A394" s="2" t="s">
        <v>342</v>
      </c>
      <c r="B394" s="3" t="s">
        <v>31</v>
      </c>
      <c r="C394" s="29">
        <v>64827893.009999998</v>
      </c>
      <c r="D394" s="14">
        <v>97693300</v>
      </c>
      <c r="E394" s="14">
        <v>67948974.859999999</v>
      </c>
      <c r="F394" s="17">
        <f t="shared" si="43"/>
        <v>69.553362267422642</v>
      </c>
      <c r="G394" s="40">
        <f t="shared" si="45"/>
        <v>104.81441198392574</v>
      </c>
    </row>
    <row r="395" spans="1:7" s="10" customFormat="1" ht="69" customHeight="1" x14ac:dyDescent="0.3">
      <c r="A395" s="2" t="s">
        <v>464</v>
      </c>
      <c r="B395" s="3" t="s">
        <v>800</v>
      </c>
      <c r="C395" s="29">
        <f>C396</f>
        <v>37158.21</v>
      </c>
      <c r="D395" s="14">
        <f>D396</f>
        <v>127500</v>
      </c>
      <c r="E395" s="14">
        <f>E396</f>
        <v>48533.05</v>
      </c>
      <c r="F395" s="17">
        <f t="shared" si="43"/>
        <v>38.065137254901963</v>
      </c>
      <c r="G395" s="40">
        <f t="shared" si="45"/>
        <v>130.61191591306471</v>
      </c>
    </row>
    <row r="396" spans="1:7" s="10" customFormat="1" ht="84" customHeight="1" x14ac:dyDescent="0.3">
      <c r="A396" s="2" t="s">
        <v>343</v>
      </c>
      <c r="B396" s="3" t="s">
        <v>801</v>
      </c>
      <c r="C396" s="29">
        <v>37158.21</v>
      </c>
      <c r="D396" s="14">
        <v>127500</v>
      </c>
      <c r="E396" s="14">
        <v>48533.05</v>
      </c>
      <c r="F396" s="17">
        <f t="shared" si="43"/>
        <v>38.065137254901963</v>
      </c>
      <c r="G396" s="40">
        <f t="shared" si="45"/>
        <v>130.61191591306471</v>
      </c>
    </row>
    <row r="397" spans="1:7" s="10" customFormat="1" ht="31.2" x14ac:dyDescent="0.3">
      <c r="A397" s="2" t="s">
        <v>465</v>
      </c>
      <c r="B397" s="3" t="s">
        <v>466</v>
      </c>
      <c r="C397" s="29">
        <f>C398</f>
        <v>523332271.35000002</v>
      </c>
      <c r="D397" s="14">
        <f>D398</f>
        <v>919295400</v>
      </c>
      <c r="E397" s="14">
        <f>E398</f>
        <v>514425291.17000002</v>
      </c>
      <c r="F397" s="17">
        <f t="shared" si="43"/>
        <v>55.958649545075502</v>
      </c>
      <c r="G397" s="40">
        <f t="shared" si="45"/>
        <v>98.298025811207211</v>
      </c>
    </row>
    <row r="398" spans="1:7" s="10" customFormat="1" ht="31.2" x14ac:dyDescent="0.3">
      <c r="A398" s="2" t="s">
        <v>344</v>
      </c>
      <c r="B398" s="3" t="s">
        <v>32</v>
      </c>
      <c r="C398" s="29">
        <v>523332271.35000002</v>
      </c>
      <c r="D398" s="14">
        <v>919295400</v>
      </c>
      <c r="E398" s="14">
        <v>514425291.17000002</v>
      </c>
      <c r="F398" s="17">
        <f t="shared" si="43"/>
        <v>55.958649545075502</v>
      </c>
      <c r="G398" s="40">
        <f t="shared" si="45"/>
        <v>98.298025811207211</v>
      </c>
    </row>
    <row r="399" spans="1:7" s="10" customFormat="1" ht="31.2" x14ac:dyDescent="0.3">
      <c r="A399" s="2" t="s">
        <v>467</v>
      </c>
      <c r="B399" s="3" t="s">
        <v>468</v>
      </c>
      <c r="C399" s="29">
        <f>C400</f>
        <v>3975112.57</v>
      </c>
      <c r="D399" s="14">
        <f>D400</f>
        <v>8708700</v>
      </c>
      <c r="E399" s="14">
        <f>E400</f>
        <v>4698695.2</v>
      </c>
      <c r="F399" s="17">
        <f t="shared" si="43"/>
        <v>53.954036767829869</v>
      </c>
      <c r="G399" s="40">
        <f t="shared" si="45"/>
        <v>118.20282110903844</v>
      </c>
    </row>
    <row r="400" spans="1:7" s="10" customFormat="1" ht="46.8" x14ac:dyDescent="0.3">
      <c r="A400" s="2" t="s">
        <v>345</v>
      </c>
      <c r="B400" s="3" t="s">
        <v>33</v>
      </c>
      <c r="C400" s="29">
        <v>3975112.57</v>
      </c>
      <c r="D400" s="14">
        <v>8708700</v>
      </c>
      <c r="E400" s="14">
        <v>4698695.2</v>
      </c>
      <c r="F400" s="17">
        <f t="shared" si="43"/>
        <v>53.954036767829869</v>
      </c>
      <c r="G400" s="40">
        <f t="shared" si="45"/>
        <v>118.20282110903844</v>
      </c>
    </row>
    <row r="401" spans="1:7" s="10" customFormat="1" ht="84.6" customHeight="1" x14ac:dyDescent="0.3">
      <c r="A401" s="2" t="s">
        <v>469</v>
      </c>
      <c r="B401" s="3" t="s">
        <v>802</v>
      </c>
      <c r="C401" s="29">
        <f>C402</f>
        <v>2459757.84</v>
      </c>
      <c r="D401" s="14">
        <f>D402</f>
        <v>5449900</v>
      </c>
      <c r="E401" s="14">
        <f>E402</f>
        <v>3753020.49</v>
      </c>
      <c r="F401" s="17">
        <f t="shared" si="43"/>
        <v>68.864024844492562</v>
      </c>
      <c r="G401" s="40">
        <f t="shared" si="45"/>
        <v>152.57682805068325</v>
      </c>
    </row>
    <row r="402" spans="1:7" s="10" customFormat="1" ht="82.8" customHeight="1" x14ac:dyDescent="0.3">
      <c r="A402" s="2" t="s">
        <v>346</v>
      </c>
      <c r="B402" s="3" t="s">
        <v>803</v>
      </c>
      <c r="C402" s="29">
        <v>2459757.84</v>
      </c>
      <c r="D402" s="14">
        <v>5449900</v>
      </c>
      <c r="E402" s="14">
        <v>3753020.49</v>
      </c>
      <c r="F402" s="17">
        <f t="shared" si="43"/>
        <v>68.864024844492562</v>
      </c>
      <c r="G402" s="40">
        <f t="shared" si="45"/>
        <v>152.57682805068325</v>
      </c>
    </row>
    <row r="403" spans="1:7" s="10" customFormat="1" ht="84.6" customHeight="1" x14ac:dyDescent="0.3">
      <c r="A403" s="2" t="s">
        <v>470</v>
      </c>
      <c r="B403" s="3" t="s">
        <v>804</v>
      </c>
      <c r="C403" s="29">
        <f>C404</f>
        <v>73807.070000000007</v>
      </c>
      <c r="D403" s="14">
        <f>D404</f>
        <v>105800</v>
      </c>
      <c r="E403" s="14">
        <f>E404</f>
        <v>79315.820000000007</v>
      </c>
      <c r="F403" s="17">
        <f t="shared" si="43"/>
        <v>74.967693761814743</v>
      </c>
      <c r="G403" s="40">
        <f t="shared" si="45"/>
        <v>107.46371587437355</v>
      </c>
    </row>
    <row r="404" spans="1:7" s="10" customFormat="1" ht="85.2" customHeight="1" x14ac:dyDescent="0.3">
      <c r="A404" s="2" t="s">
        <v>347</v>
      </c>
      <c r="B404" s="3" t="s">
        <v>805</v>
      </c>
      <c r="C404" s="29">
        <v>73807.070000000007</v>
      </c>
      <c r="D404" s="14">
        <v>105800</v>
      </c>
      <c r="E404" s="14">
        <v>79315.820000000007</v>
      </c>
      <c r="F404" s="17">
        <f t="shared" si="43"/>
        <v>74.967693761814743</v>
      </c>
      <c r="G404" s="40">
        <f t="shared" si="45"/>
        <v>107.46371587437355</v>
      </c>
    </row>
    <row r="405" spans="1:7" s="10" customFormat="1" ht="67.8" customHeight="1" x14ac:dyDescent="0.3">
      <c r="A405" s="2" t="s">
        <v>348</v>
      </c>
      <c r="B405" s="3" t="s">
        <v>806</v>
      </c>
      <c r="C405" s="29">
        <v>971118003.96000004</v>
      </c>
      <c r="D405" s="14">
        <v>1051234200</v>
      </c>
      <c r="E405" s="14">
        <v>374264997.74000001</v>
      </c>
      <c r="F405" s="17">
        <f t="shared" si="43"/>
        <v>35.602437376942262</v>
      </c>
      <c r="G405" s="40">
        <f t="shared" si="45"/>
        <v>38.539600358950388</v>
      </c>
    </row>
    <row r="406" spans="1:7" s="10" customFormat="1" ht="96.6" customHeight="1" x14ac:dyDescent="0.3">
      <c r="A406" s="2" t="s">
        <v>471</v>
      </c>
      <c r="B406" s="3" t="s">
        <v>807</v>
      </c>
      <c r="C406" s="29">
        <f>C407</f>
        <v>317716160.41000003</v>
      </c>
      <c r="D406" s="14">
        <f>D407</f>
        <v>527658100</v>
      </c>
      <c r="E406" s="14">
        <f>E407</f>
        <v>363280992.74000001</v>
      </c>
      <c r="F406" s="17">
        <f t="shared" si="43"/>
        <v>68.847799880263366</v>
      </c>
      <c r="G406" s="40">
        <f t="shared" si="45"/>
        <v>114.3413644024907</v>
      </c>
    </row>
    <row r="407" spans="1:7" s="10" customFormat="1" ht="99.6" customHeight="1" x14ac:dyDescent="0.3">
      <c r="A407" s="2" t="s">
        <v>349</v>
      </c>
      <c r="B407" s="3" t="s">
        <v>808</v>
      </c>
      <c r="C407" s="29">
        <v>317716160.41000003</v>
      </c>
      <c r="D407" s="14">
        <v>527658100</v>
      </c>
      <c r="E407" s="14">
        <v>363280992.74000001</v>
      </c>
      <c r="F407" s="17">
        <f t="shared" si="43"/>
        <v>68.847799880263366</v>
      </c>
      <c r="G407" s="40">
        <f t="shared" si="45"/>
        <v>114.3413644024907</v>
      </c>
    </row>
    <row r="408" spans="1:7" s="10" customFormat="1" x14ac:dyDescent="0.3">
      <c r="A408" s="2" t="s">
        <v>472</v>
      </c>
      <c r="B408" s="3" t="s">
        <v>473</v>
      </c>
      <c r="C408" s="29">
        <f>C409</f>
        <v>7513331.2999999998</v>
      </c>
      <c r="D408" s="14">
        <f>D409</f>
        <v>9420200</v>
      </c>
      <c r="E408" s="14">
        <f>E409</f>
        <v>6617360.79</v>
      </c>
      <c r="F408" s="17">
        <f t="shared" si="43"/>
        <v>70.246499968153543</v>
      </c>
      <c r="G408" s="40">
        <f t="shared" si="45"/>
        <v>88.074923436425607</v>
      </c>
    </row>
    <row r="409" spans="1:7" s="10" customFormat="1" ht="31.2" x14ac:dyDescent="0.3">
      <c r="A409" s="2" t="s">
        <v>350</v>
      </c>
      <c r="B409" s="3" t="s">
        <v>34</v>
      </c>
      <c r="C409" s="29">
        <v>7513331.2999999998</v>
      </c>
      <c r="D409" s="14">
        <v>9420200</v>
      </c>
      <c r="E409" s="14">
        <v>6617360.79</v>
      </c>
      <c r="F409" s="17">
        <f t="shared" si="43"/>
        <v>70.246499968153543</v>
      </c>
      <c r="G409" s="40">
        <f t="shared" si="45"/>
        <v>88.074923436425607</v>
      </c>
    </row>
    <row r="410" spans="1:7" s="10" customFormat="1" ht="62.4" x14ac:dyDescent="0.3">
      <c r="A410" s="2" t="s">
        <v>474</v>
      </c>
      <c r="B410" s="3" t="s">
        <v>475</v>
      </c>
      <c r="C410" s="29">
        <f>C411</f>
        <v>9719300</v>
      </c>
      <c r="D410" s="14">
        <f>D411</f>
        <v>20069700</v>
      </c>
      <c r="E410" s="14">
        <f>E411</f>
        <v>20069700</v>
      </c>
      <c r="F410" s="17">
        <f t="shared" si="43"/>
        <v>100</v>
      </c>
      <c r="G410" s="40">
        <f t="shared" si="45"/>
        <v>206.49326597594478</v>
      </c>
    </row>
    <row r="411" spans="1:7" s="10" customFormat="1" ht="62.4" x14ac:dyDescent="0.3">
      <c r="A411" s="2" t="s">
        <v>351</v>
      </c>
      <c r="B411" s="3" t="s">
        <v>35</v>
      </c>
      <c r="C411" s="29">
        <v>9719300</v>
      </c>
      <c r="D411" s="14">
        <v>20069700</v>
      </c>
      <c r="E411" s="14">
        <v>20069700</v>
      </c>
      <c r="F411" s="17">
        <f t="shared" si="43"/>
        <v>100</v>
      </c>
      <c r="G411" s="40">
        <f t="shared" si="45"/>
        <v>206.49326597594478</v>
      </c>
    </row>
    <row r="412" spans="1:7" s="10" customFormat="1" ht="55.2" customHeight="1" x14ac:dyDescent="0.3">
      <c r="A412" s="2" t="s">
        <v>476</v>
      </c>
      <c r="B412" s="3" t="s">
        <v>477</v>
      </c>
      <c r="C412" s="29">
        <f>C413</f>
        <v>41510900</v>
      </c>
      <c r="D412" s="14">
        <f>D413</f>
        <v>40716000</v>
      </c>
      <c r="E412" s="14">
        <f>E413</f>
        <v>55053200</v>
      </c>
      <c r="F412" s="17">
        <f t="shared" si="43"/>
        <v>135.2126927988997</v>
      </c>
      <c r="G412" s="40">
        <f t="shared" si="45"/>
        <v>132.62347961619719</v>
      </c>
    </row>
    <row r="413" spans="1:7" s="10" customFormat="1" ht="62.4" x14ac:dyDescent="0.3">
      <c r="A413" s="2" t="s">
        <v>352</v>
      </c>
      <c r="B413" s="3" t="s">
        <v>36</v>
      </c>
      <c r="C413" s="29">
        <v>41510900</v>
      </c>
      <c r="D413" s="14">
        <v>40716000</v>
      </c>
      <c r="E413" s="14">
        <v>55053200</v>
      </c>
      <c r="F413" s="17">
        <f t="shared" si="43"/>
        <v>135.2126927988997</v>
      </c>
      <c r="G413" s="40">
        <f t="shared" si="45"/>
        <v>132.62347961619719</v>
      </c>
    </row>
    <row r="414" spans="1:7" s="10" customFormat="1" ht="78" x14ac:dyDescent="0.3">
      <c r="A414" s="2" t="s">
        <v>478</v>
      </c>
      <c r="B414" s="3" t="s">
        <v>479</v>
      </c>
      <c r="C414" s="29">
        <f>C415</f>
        <v>259917978.59</v>
      </c>
      <c r="D414" s="14">
        <f>D415</f>
        <v>290352700</v>
      </c>
      <c r="E414" s="14">
        <f>E415</f>
        <v>247625436.40000001</v>
      </c>
      <c r="F414" s="17">
        <f t="shared" si="43"/>
        <v>85.284358092760982</v>
      </c>
      <c r="G414" s="40">
        <f t="shared" si="45"/>
        <v>95.270607190512777</v>
      </c>
    </row>
    <row r="415" spans="1:7" s="10" customFormat="1" ht="81" customHeight="1" x14ac:dyDescent="0.3">
      <c r="A415" s="2" t="s">
        <v>353</v>
      </c>
      <c r="B415" s="3" t="s">
        <v>168</v>
      </c>
      <c r="C415" s="29">
        <v>259917978.59</v>
      </c>
      <c r="D415" s="14">
        <v>290352700</v>
      </c>
      <c r="E415" s="14">
        <v>247625436.40000001</v>
      </c>
      <c r="F415" s="17">
        <f t="shared" si="43"/>
        <v>85.284358092760982</v>
      </c>
      <c r="G415" s="40">
        <f t="shared" si="45"/>
        <v>95.270607190512777</v>
      </c>
    </row>
    <row r="416" spans="1:7" s="10" customFormat="1" x14ac:dyDescent="0.3">
      <c r="A416" s="2" t="s">
        <v>681</v>
      </c>
      <c r="B416" s="3" t="s">
        <v>683</v>
      </c>
      <c r="C416" s="29">
        <f>C417</f>
        <v>0</v>
      </c>
      <c r="D416" s="14">
        <f>D417</f>
        <v>18536300</v>
      </c>
      <c r="E416" s="14">
        <f>E417</f>
        <v>0</v>
      </c>
      <c r="F416" s="17">
        <f t="shared" si="43"/>
        <v>0</v>
      </c>
      <c r="G416" s="40"/>
    </row>
    <row r="417" spans="1:7" s="10" customFormat="1" ht="31.2" x14ac:dyDescent="0.3">
      <c r="A417" s="2" t="s">
        <v>682</v>
      </c>
      <c r="B417" s="3" t="s">
        <v>684</v>
      </c>
      <c r="C417" s="29">
        <v>0</v>
      </c>
      <c r="D417" s="14">
        <v>18536300</v>
      </c>
      <c r="E417" s="14">
        <v>0</v>
      </c>
      <c r="F417" s="17">
        <f t="shared" si="43"/>
        <v>0</v>
      </c>
      <c r="G417" s="40"/>
    </row>
    <row r="418" spans="1:7" s="10" customFormat="1" ht="31.2" x14ac:dyDescent="0.3">
      <c r="A418" s="2" t="s">
        <v>480</v>
      </c>
      <c r="B418" s="3" t="s">
        <v>481</v>
      </c>
      <c r="C418" s="29">
        <f>C419</f>
        <v>691691300.34000003</v>
      </c>
      <c r="D418" s="14">
        <f>D419</f>
        <v>1223695200</v>
      </c>
      <c r="E418" s="14">
        <f>E419</f>
        <v>902158212.80999994</v>
      </c>
      <c r="F418" s="17">
        <f t="shared" si="43"/>
        <v>73.724095085933158</v>
      </c>
      <c r="G418" s="40">
        <f t="shared" si="45"/>
        <v>130.42786751352014</v>
      </c>
    </row>
    <row r="419" spans="1:7" s="10" customFormat="1" ht="31.2" x14ac:dyDescent="0.3">
      <c r="A419" s="2" t="s">
        <v>354</v>
      </c>
      <c r="B419" s="3" t="s">
        <v>169</v>
      </c>
      <c r="C419" s="29">
        <v>691691300.34000003</v>
      </c>
      <c r="D419" s="14">
        <v>1223695200</v>
      </c>
      <c r="E419" s="14">
        <v>902158212.80999994</v>
      </c>
      <c r="F419" s="17">
        <f t="shared" si="43"/>
        <v>73.724095085933158</v>
      </c>
      <c r="G419" s="40">
        <f t="shared" si="45"/>
        <v>130.42786751352014</v>
      </c>
    </row>
    <row r="420" spans="1:7" s="10" customFormat="1" ht="31.2" x14ac:dyDescent="0.3">
      <c r="A420" s="2" t="s">
        <v>355</v>
      </c>
      <c r="B420" s="3" t="s">
        <v>37</v>
      </c>
      <c r="C420" s="29">
        <v>96784485.159999996</v>
      </c>
      <c r="D420" s="14">
        <v>93221200</v>
      </c>
      <c r="E420" s="14">
        <v>74156839.599999994</v>
      </c>
      <c r="F420" s="17">
        <f t="shared" ref="F420:F505" si="46">E420/D420*100</f>
        <v>79.549329551647048</v>
      </c>
      <c r="G420" s="40">
        <f t="shared" si="45"/>
        <v>76.620585910445314</v>
      </c>
    </row>
    <row r="421" spans="1:7" x14ac:dyDescent="0.3">
      <c r="A421" s="19" t="s">
        <v>356</v>
      </c>
      <c r="B421" s="20" t="s">
        <v>0</v>
      </c>
      <c r="C421" s="28">
        <f>C422+C423+C424+C426+C427+C429+C431+C433+C434+C435+C437+C441+C443+C445+C447+C449+C451</f>
        <v>7816843463.5799999</v>
      </c>
      <c r="D421" s="13">
        <f>D422+D423+D424+D426+D427+D431+D433+D435+D437+D441+D443+D445+D447+D449+D451</f>
        <v>11289109200</v>
      </c>
      <c r="E421" s="13">
        <f>E422+E423+E424+E426+E427+E431+E433+E435+E437+E439+E441+E443+E445+E447+E449+E451</f>
        <v>7757736052.8800001</v>
      </c>
      <c r="F421" s="18">
        <f t="shared" si="46"/>
        <v>68.71876173259092</v>
      </c>
      <c r="G421" s="41">
        <f t="shared" si="45"/>
        <v>99.243845537199377</v>
      </c>
    </row>
    <row r="422" spans="1:7" ht="46.8" x14ac:dyDescent="0.3">
      <c r="A422" s="2" t="s">
        <v>357</v>
      </c>
      <c r="B422" s="3" t="s">
        <v>178</v>
      </c>
      <c r="C422" s="29">
        <v>8091620.9199999999</v>
      </c>
      <c r="D422" s="14">
        <v>14913600</v>
      </c>
      <c r="E422" s="14">
        <v>6393813.1200000001</v>
      </c>
      <c r="F422" s="17">
        <f t="shared" si="46"/>
        <v>42.872365626005795</v>
      </c>
      <c r="G422" s="40">
        <f t="shared" si="45"/>
        <v>79.017704650454633</v>
      </c>
    </row>
    <row r="423" spans="1:7" ht="46.8" x14ac:dyDescent="0.3">
      <c r="A423" s="2" t="s">
        <v>358</v>
      </c>
      <c r="B423" s="3" t="s">
        <v>179</v>
      </c>
      <c r="C423" s="29">
        <v>3316219.3</v>
      </c>
      <c r="D423" s="14">
        <v>6221200</v>
      </c>
      <c r="E423" s="14">
        <v>2664093.02</v>
      </c>
      <c r="F423" s="17">
        <f t="shared" si="46"/>
        <v>42.822815855461968</v>
      </c>
      <c r="G423" s="40">
        <f t="shared" si="45"/>
        <v>80.335248636904083</v>
      </c>
    </row>
    <row r="424" spans="1:7" ht="31.2" x14ac:dyDescent="0.3">
      <c r="A424" s="2" t="s">
        <v>482</v>
      </c>
      <c r="B424" s="3" t="s">
        <v>483</v>
      </c>
      <c r="C424" s="29">
        <f>C425</f>
        <v>102681280.05</v>
      </c>
      <c r="D424" s="14">
        <f>D425</f>
        <v>107253500</v>
      </c>
      <c r="E424" s="14">
        <f>E425</f>
        <v>106504635.48</v>
      </c>
      <c r="F424" s="17">
        <f t="shared" si="46"/>
        <v>99.301780809017899</v>
      </c>
      <c r="G424" s="40">
        <f t="shared" si="45"/>
        <v>103.72351749816349</v>
      </c>
    </row>
    <row r="425" spans="1:7" ht="46.8" x14ac:dyDescent="0.3">
      <c r="A425" s="2" t="s">
        <v>359</v>
      </c>
      <c r="B425" s="3" t="s">
        <v>38</v>
      </c>
      <c r="C425" s="29">
        <v>102681280.05</v>
      </c>
      <c r="D425" s="14">
        <v>107253500</v>
      </c>
      <c r="E425" s="14">
        <v>106504635.48</v>
      </c>
      <c r="F425" s="17">
        <f t="shared" si="46"/>
        <v>99.301780809017899</v>
      </c>
      <c r="G425" s="40">
        <f t="shared" si="45"/>
        <v>103.72351749816349</v>
      </c>
    </row>
    <row r="426" spans="1:7" ht="46.8" x14ac:dyDescent="0.3">
      <c r="A426" s="2" t="s">
        <v>360</v>
      </c>
      <c r="B426" s="3" t="s">
        <v>685</v>
      </c>
      <c r="C426" s="29">
        <v>584742300</v>
      </c>
      <c r="D426" s="14">
        <v>233218000</v>
      </c>
      <c r="E426" s="14">
        <v>233218000</v>
      </c>
      <c r="F426" s="17">
        <f t="shared" si="46"/>
        <v>100</v>
      </c>
      <c r="G426" s="40">
        <f t="shared" si="45"/>
        <v>39.883894153031171</v>
      </c>
    </row>
    <row r="427" spans="1:7" ht="35.25" customHeight="1" x14ac:dyDescent="0.3">
      <c r="A427" s="2" t="s">
        <v>484</v>
      </c>
      <c r="B427" s="3" t="s">
        <v>485</v>
      </c>
      <c r="C427" s="29">
        <f>C428</f>
        <v>175348043.34</v>
      </c>
      <c r="D427" s="14">
        <f>D428</f>
        <v>125613600</v>
      </c>
      <c r="E427" s="14">
        <f>E428</f>
        <v>125613600</v>
      </c>
      <c r="F427" s="17">
        <f t="shared" si="46"/>
        <v>100</v>
      </c>
      <c r="G427" s="40">
        <f t="shared" si="45"/>
        <v>71.636727509091799</v>
      </c>
    </row>
    <row r="428" spans="1:7" ht="46.8" x14ac:dyDescent="0.3">
      <c r="A428" s="2" t="s">
        <v>361</v>
      </c>
      <c r="B428" s="3" t="s">
        <v>39</v>
      </c>
      <c r="C428" s="29">
        <v>175348043.34</v>
      </c>
      <c r="D428" s="14">
        <v>125613600</v>
      </c>
      <c r="E428" s="14">
        <v>125613600</v>
      </c>
      <c r="F428" s="17">
        <f t="shared" si="46"/>
        <v>100</v>
      </c>
      <c r="G428" s="40">
        <f t="shared" si="45"/>
        <v>71.636727509091799</v>
      </c>
    </row>
    <row r="429" spans="1:7" s="34" customFormat="1" ht="46.8" x14ac:dyDescent="0.3">
      <c r="A429" s="32" t="s">
        <v>1014</v>
      </c>
      <c r="B429" s="33" t="s">
        <v>1015</v>
      </c>
      <c r="C429" s="38">
        <f>C430</f>
        <v>13698536.4</v>
      </c>
      <c r="D429" s="38">
        <v>0</v>
      </c>
      <c r="E429" s="38">
        <v>0</v>
      </c>
      <c r="F429" s="40"/>
      <c r="G429" s="40">
        <f t="shared" si="45"/>
        <v>0</v>
      </c>
    </row>
    <row r="430" spans="1:7" s="34" customFormat="1" ht="62.4" x14ac:dyDescent="0.3">
      <c r="A430" s="32" t="s">
        <v>1016</v>
      </c>
      <c r="B430" s="33" t="s">
        <v>1017</v>
      </c>
      <c r="C430" s="38">
        <v>13698536.4</v>
      </c>
      <c r="D430" s="38">
        <v>0</v>
      </c>
      <c r="E430" s="38">
        <v>0</v>
      </c>
      <c r="F430" s="40"/>
      <c r="G430" s="40">
        <f t="shared" si="45"/>
        <v>0</v>
      </c>
    </row>
    <row r="431" spans="1:7" ht="156" x14ac:dyDescent="0.3">
      <c r="A431" s="2" t="s">
        <v>486</v>
      </c>
      <c r="B431" s="3" t="s">
        <v>686</v>
      </c>
      <c r="C431" s="29">
        <f>C432</f>
        <v>2482300</v>
      </c>
      <c r="D431" s="14">
        <f>D432</f>
        <v>3777600</v>
      </c>
      <c r="E431" s="14">
        <f>E432</f>
        <v>2541466.64</v>
      </c>
      <c r="F431" s="17">
        <f t="shared" si="46"/>
        <v>67.277282930961462</v>
      </c>
      <c r="G431" s="40">
        <f t="shared" si="45"/>
        <v>102.38354107078113</v>
      </c>
    </row>
    <row r="432" spans="1:7" ht="156" x14ac:dyDescent="0.3">
      <c r="A432" s="2" t="s">
        <v>362</v>
      </c>
      <c r="B432" s="3" t="s">
        <v>687</v>
      </c>
      <c r="C432" s="29">
        <v>2482300</v>
      </c>
      <c r="D432" s="14">
        <v>3777600</v>
      </c>
      <c r="E432" s="14">
        <v>2541466.64</v>
      </c>
      <c r="F432" s="17">
        <f t="shared" si="46"/>
        <v>67.277282930961462</v>
      </c>
      <c r="G432" s="40">
        <f t="shared" si="45"/>
        <v>102.38354107078113</v>
      </c>
    </row>
    <row r="433" spans="1:7" ht="46.8" x14ac:dyDescent="0.3">
      <c r="A433" s="2" t="s">
        <v>688</v>
      </c>
      <c r="B433" s="3" t="s">
        <v>170</v>
      </c>
      <c r="C433" s="29">
        <v>38500</v>
      </c>
      <c r="D433" s="14">
        <v>22500</v>
      </c>
      <c r="E433" s="14">
        <v>41000</v>
      </c>
      <c r="F433" s="17">
        <f t="shared" si="46"/>
        <v>182.22222222222223</v>
      </c>
      <c r="G433" s="40">
        <f t="shared" si="45"/>
        <v>106.49350649350649</v>
      </c>
    </row>
    <row r="434" spans="1:7" s="34" customFormat="1" ht="46.8" x14ac:dyDescent="0.3">
      <c r="A434" s="32" t="s">
        <v>1018</v>
      </c>
      <c r="B434" s="33" t="s">
        <v>1019</v>
      </c>
      <c r="C434" s="38">
        <v>18248700</v>
      </c>
      <c r="D434" s="38">
        <v>0</v>
      </c>
      <c r="E434" s="38">
        <v>0</v>
      </c>
      <c r="F434" s="40"/>
      <c r="G434" s="40">
        <f t="shared" si="45"/>
        <v>0</v>
      </c>
    </row>
    <row r="435" spans="1:7" ht="53.4" customHeight="1" x14ac:dyDescent="0.3">
      <c r="A435" s="2" t="s">
        <v>811</v>
      </c>
      <c r="B435" s="3" t="s">
        <v>809</v>
      </c>
      <c r="C435" s="29">
        <f>C436</f>
        <v>0</v>
      </c>
      <c r="D435" s="14">
        <f>D436</f>
        <v>19500000</v>
      </c>
      <c r="E435" s="14">
        <f>E436</f>
        <v>19500000</v>
      </c>
      <c r="F435" s="17">
        <f t="shared" si="46"/>
        <v>100</v>
      </c>
      <c r="G435" s="40"/>
    </row>
    <row r="436" spans="1:7" ht="67.2" customHeight="1" x14ac:dyDescent="0.3">
      <c r="A436" s="2" t="s">
        <v>811</v>
      </c>
      <c r="B436" s="3" t="s">
        <v>810</v>
      </c>
      <c r="C436" s="29">
        <v>0</v>
      </c>
      <c r="D436" s="14">
        <v>19500000</v>
      </c>
      <c r="E436" s="14">
        <v>19500000</v>
      </c>
      <c r="F436" s="17">
        <f t="shared" si="46"/>
        <v>100</v>
      </c>
      <c r="G436" s="40"/>
    </row>
    <row r="437" spans="1:7" ht="46.8" x14ac:dyDescent="0.3">
      <c r="A437" s="2" t="s">
        <v>718</v>
      </c>
      <c r="B437" s="3" t="s">
        <v>716</v>
      </c>
      <c r="C437" s="29">
        <f>C438</f>
        <v>47249807.630000003</v>
      </c>
      <c r="D437" s="14">
        <f>D438</f>
        <v>576916200</v>
      </c>
      <c r="E437" s="14">
        <f>E438</f>
        <v>407054224.64999998</v>
      </c>
      <c r="F437" s="17">
        <f>E437/D437*100</f>
        <v>70.556906644327199</v>
      </c>
      <c r="G437" s="40">
        <f t="shared" si="45"/>
        <v>861.49392995951962</v>
      </c>
    </row>
    <row r="438" spans="1:7" ht="46.8" x14ac:dyDescent="0.3">
      <c r="A438" s="2" t="s">
        <v>719</v>
      </c>
      <c r="B438" s="3" t="s">
        <v>717</v>
      </c>
      <c r="C438" s="29">
        <v>47249807.630000003</v>
      </c>
      <c r="D438" s="14">
        <v>576916200</v>
      </c>
      <c r="E438" s="14">
        <v>407054224.64999998</v>
      </c>
      <c r="F438" s="17">
        <f t="shared" si="46"/>
        <v>70.556906644327199</v>
      </c>
      <c r="G438" s="40">
        <f t="shared" si="45"/>
        <v>861.49392995951962</v>
      </c>
    </row>
    <row r="439" spans="1:7" ht="31.2" x14ac:dyDescent="0.3">
      <c r="A439" s="2" t="s">
        <v>913</v>
      </c>
      <c r="B439" s="3" t="s">
        <v>911</v>
      </c>
      <c r="C439" s="29">
        <f t="shared" ref="C439:D439" si="47">C440</f>
        <v>0</v>
      </c>
      <c r="D439" s="29">
        <f t="shared" si="47"/>
        <v>0</v>
      </c>
      <c r="E439" s="14">
        <f>E440</f>
        <v>54464438.969999999</v>
      </c>
      <c r="F439" s="17"/>
      <c r="G439" s="40"/>
    </row>
    <row r="440" spans="1:7" ht="31.2" x14ac:dyDescent="0.3">
      <c r="A440" s="2" t="s">
        <v>914</v>
      </c>
      <c r="B440" s="3" t="s">
        <v>912</v>
      </c>
      <c r="C440" s="29">
        <v>0</v>
      </c>
      <c r="D440" s="14">
        <v>0</v>
      </c>
      <c r="E440" s="14">
        <v>54464438.969999999</v>
      </c>
      <c r="F440" s="17"/>
      <c r="G440" s="40"/>
    </row>
    <row r="441" spans="1:7" ht="46.8" x14ac:dyDescent="0.3">
      <c r="A441" s="2" t="s">
        <v>487</v>
      </c>
      <c r="B441" s="3" t="s">
        <v>488</v>
      </c>
      <c r="C441" s="29">
        <f>C442</f>
        <v>940706595.90999997</v>
      </c>
      <c r="D441" s="14">
        <f>D442</f>
        <v>1256000000</v>
      </c>
      <c r="E441" s="14">
        <f>E442</f>
        <v>1213202749.53</v>
      </c>
      <c r="F441" s="17">
        <f t="shared" si="46"/>
        <v>96.592575599522291</v>
      </c>
      <c r="G441" s="40">
        <f t="shared" si="45"/>
        <v>128.96717794950706</v>
      </c>
    </row>
    <row r="442" spans="1:7" ht="51.6" customHeight="1" x14ac:dyDescent="0.3">
      <c r="A442" s="2" t="s">
        <v>363</v>
      </c>
      <c r="B442" s="3" t="s">
        <v>22</v>
      </c>
      <c r="C442" s="29">
        <v>940706595.90999997</v>
      </c>
      <c r="D442" s="14">
        <v>1256000000</v>
      </c>
      <c r="E442" s="14">
        <v>1213202749.53</v>
      </c>
      <c r="F442" s="17">
        <f t="shared" si="46"/>
        <v>96.592575599522291</v>
      </c>
      <c r="G442" s="40">
        <f t="shared" si="45"/>
        <v>128.96717794950706</v>
      </c>
    </row>
    <row r="443" spans="1:7" ht="46.8" x14ac:dyDescent="0.3">
      <c r="A443" s="2" t="s">
        <v>489</v>
      </c>
      <c r="B443" s="3" t="s">
        <v>490</v>
      </c>
      <c r="C443" s="29">
        <f>C444</f>
        <v>4870376116.46</v>
      </c>
      <c r="D443" s="14">
        <f>D444</f>
        <v>8410352500</v>
      </c>
      <c r="E443" s="14">
        <f>E444</f>
        <v>4299321861.8500004</v>
      </c>
      <c r="F443" s="17">
        <f t="shared" si="46"/>
        <v>51.119401497737471</v>
      </c>
      <c r="G443" s="40">
        <f t="shared" si="45"/>
        <v>88.274945487678963</v>
      </c>
    </row>
    <row r="444" spans="1:7" ht="46.8" x14ac:dyDescent="0.3">
      <c r="A444" s="2" t="s">
        <v>364</v>
      </c>
      <c r="B444" s="3" t="s">
        <v>171</v>
      </c>
      <c r="C444" s="29">
        <v>4870376116.46</v>
      </c>
      <c r="D444" s="14">
        <v>8410352500</v>
      </c>
      <c r="E444" s="14">
        <v>4299321861.8500004</v>
      </c>
      <c r="F444" s="17">
        <f t="shared" si="46"/>
        <v>51.119401497737471</v>
      </c>
      <c r="G444" s="40">
        <f t="shared" si="45"/>
        <v>88.274945487678963</v>
      </c>
    </row>
    <row r="445" spans="1:7" ht="31.2" x14ac:dyDescent="0.3">
      <c r="A445" s="2" t="s">
        <v>537</v>
      </c>
      <c r="B445" s="3" t="s">
        <v>539</v>
      </c>
      <c r="C445" s="29">
        <f>C446</f>
        <v>300000</v>
      </c>
      <c r="D445" s="14">
        <f>D446</f>
        <v>300000</v>
      </c>
      <c r="E445" s="14">
        <f>E446</f>
        <v>300000</v>
      </c>
      <c r="F445" s="17">
        <f t="shared" si="46"/>
        <v>100</v>
      </c>
      <c r="G445" s="40">
        <f t="shared" si="45"/>
        <v>100</v>
      </c>
    </row>
    <row r="446" spans="1:7" ht="31.2" x14ac:dyDescent="0.3">
      <c r="A446" s="2" t="s">
        <v>538</v>
      </c>
      <c r="B446" s="3" t="s">
        <v>540</v>
      </c>
      <c r="C446" s="29">
        <v>300000</v>
      </c>
      <c r="D446" s="14">
        <v>300000</v>
      </c>
      <c r="E446" s="14">
        <v>300000</v>
      </c>
      <c r="F446" s="17">
        <f t="shared" si="46"/>
        <v>100</v>
      </c>
      <c r="G446" s="40">
        <f t="shared" si="45"/>
        <v>100</v>
      </c>
    </row>
    <row r="447" spans="1:7" ht="37.200000000000003" customHeight="1" x14ac:dyDescent="0.3">
      <c r="A447" s="2" t="s">
        <v>814</v>
      </c>
      <c r="B447" s="3" t="s">
        <v>812</v>
      </c>
      <c r="C447" s="29">
        <f>C448</f>
        <v>0</v>
      </c>
      <c r="D447" s="14">
        <f>D448</f>
        <v>5000000</v>
      </c>
      <c r="E447" s="14">
        <f>E448</f>
        <v>5000000</v>
      </c>
      <c r="F447" s="17">
        <f t="shared" si="46"/>
        <v>100</v>
      </c>
      <c r="G447" s="40"/>
    </row>
    <row r="448" spans="1:7" ht="37.200000000000003" customHeight="1" x14ac:dyDescent="0.3">
      <c r="A448" s="2" t="s">
        <v>815</v>
      </c>
      <c r="B448" s="3" t="s">
        <v>813</v>
      </c>
      <c r="C448" s="29">
        <v>0</v>
      </c>
      <c r="D448" s="14">
        <v>5000000</v>
      </c>
      <c r="E448" s="14">
        <v>5000000</v>
      </c>
      <c r="F448" s="17">
        <f t="shared" si="46"/>
        <v>100</v>
      </c>
      <c r="G448" s="40"/>
    </row>
    <row r="449" spans="1:7" ht="50.25" customHeight="1" x14ac:dyDescent="0.3">
      <c r="A449" s="2" t="s">
        <v>491</v>
      </c>
      <c r="B449" s="3" t="s">
        <v>492</v>
      </c>
      <c r="C449" s="29">
        <f>C450</f>
        <v>256880</v>
      </c>
      <c r="D449" s="14">
        <f>D450</f>
        <v>373700</v>
      </c>
      <c r="E449" s="14">
        <f>E450</f>
        <v>373700</v>
      </c>
      <c r="F449" s="17">
        <f t="shared" si="46"/>
        <v>100</v>
      </c>
      <c r="G449" s="40">
        <f t="shared" si="45"/>
        <v>145.47648707567734</v>
      </c>
    </row>
    <row r="450" spans="1:7" ht="62.4" x14ac:dyDescent="0.3">
      <c r="A450" s="2" t="s">
        <v>365</v>
      </c>
      <c r="B450" s="3" t="s">
        <v>40</v>
      </c>
      <c r="C450" s="29">
        <v>256880</v>
      </c>
      <c r="D450" s="14">
        <v>373700</v>
      </c>
      <c r="E450" s="14">
        <v>373700</v>
      </c>
      <c r="F450" s="17">
        <f t="shared" si="46"/>
        <v>100</v>
      </c>
      <c r="G450" s="40">
        <f t="shared" si="45"/>
        <v>145.47648707567734</v>
      </c>
    </row>
    <row r="451" spans="1:7" ht="31.2" x14ac:dyDescent="0.3">
      <c r="A451" s="2" t="s">
        <v>689</v>
      </c>
      <c r="B451" s="3" t="s">
        <v>691</v>
      </c>
      <c r="C451" s="29">
        <f>C452</f>
        <v>1049306563.5700001</v>
      </c>
      <c r="D451" s="14">
        <f>D452</f>
        <v>529646800</v>
      </c>
      <c r="E451" s="14">
        <f>E452</f>
        <v>1281542469.6199999</v>
      </c>
      <c r="F451" s="17">
        <f t="shared" si="46"/>
        <v>241.96171290376904</v>
      </c>
      <c r="G451" s="40">
        <f t="shared" si="45"/>
        <v>122.13232186977616</v>
      </c>
    </row>
    <row r="452" spans="1:7" ht="37.799999999999997" customHeight="1" x14ac:dyDescent="0.3">
      <c r="A452" s="2" t="s">
        <v>690</v>
      </c>
      <c r="B452" s="3" t="s">
        <v>692</v>
      </c>
      <c r="C452" s="29">
        <v>1049306563.5700001</v>
      </c>
      <c r="D452" s="14">
        <v>529646800</v>
      </c>
      <c r="E452" s="14">
        <v>1281542469.6199999</v>
      </c>
      <c r="F452" s="17">
        <f t="shared" si="46"/>
        <v>241.96171290376904</v>
      </c>
      <c r="G452" s="40">
        <f t="shared" si="45"/>
        <v>122.13232186977616</v>
      </c>
    </row>
    <row r="453" spans="1:7" ht="18" customHeight="1" x14ac:dyDescent="0.3">
      <c r="A453" s="19" t="s">
        <v>366</v>
      </c>
      <c r="B453" s="20" t="s">
        <v>41</v>
      </c>
      <c r="C453" s="28">
        <f>C455</f>
        <v>45438543.189999998</v>
      </c>
      <c r="D453" s="13">
        <f>D455</f>
        <v>166643585.47</v>
      </c>
      <c r="E453" s="13">
        <f>E454</f>
        <v>60044286.350000001</v>
      </c>
      <c r="F453" s="18">
        <f t="shared" si="46"/>
        <v>36.031561719373514</v>
      </c>
      <c r="G453" s="41">
        <f t="shared" ref="G453:G516" si="48">E453/C453*100</f>
        <v>132.14395122424258</v>
      </c>
    </row>
    <row r="454" spans="1:7" ht="31.2" x14ac:dyDescent="0.3">
      <c r="A454" s="2" t="s">
        <v>502</v>
      </c>
      <c r="B454" s="15" t="s">
        <v>493</v>
      </c>
      <c r="C454" s="29">
        <f>C455</f>
        <v>45438543.189999998</v>
      </c>
      <c r="D454" s="14">
        <f>D455</f>
        <v>166643585.47</v>
      </c>
      <c r="E454" s="14">
        <f>E455</f>
        <v>60044286.350000001</v>
      </c>
      <c r="F454" s="17">
        <f t="shared" si="46"/>
        <v>36.031561719373514</v>
      </c>
      <c r="G454" s="40">
        <f t="shared" si="48"/>
        <v>132.14395122424258</v>
      </c>
    </row>
    <row r="455" spans="1:7" ht="93.6" x14ac:dyDescent="0.3">
      <c r="A455" s="2" t="s">
        <v>367</v>
      </c>
      <c r="B455" s="3" t="s">
        <v>42</v>
      </c>
      <c r="C455" s="29">
        <v>45438543.189999998</v>
      </c>
      <c r="D455" s="14">
        <v>166643585.47</v>
      </c>
      <c r="E455" s="14">
        <v>60044286.350000001</v>
      </c>
      <c r="F455" s="17">
        <f t="shared" si="46"/>
        <v>36.031561719373514</v>
      </c>
      <c r="G455" s="40">
        <f t="shared" si="48"/>
        <v>132.14395122424258</v>
      </c>
    </row>
    <row r="456" spans="1:7" ht="78" x14ac:dyDescent="0.3">
      <c r="A456" s="19" t="s">
        <v>498</v>
      </c>
      <c r="B456" s="16" t="s">
        <v>159</v>
      </c>
      <c r="C456" s="28">
        <f t="shared" ref="C456:D457" si="49">C457</f>
        <v>14844604.870000001</v>
      </c>
      <c r="D456" s="28">
        <f t="shared" si="49"/>
        <v>107021682.29000001</v>
      </c>
      <c r="E456" s="13">
        <f>E457</f>
        <v>159704414.15000001</v>
      </c>
      <c r="F456" s="18">
        <f t="shared" si="46"/>
        <v>149.22622288560549</v>
      </c>
      <c r="G456" s="41">
        <f t="shared" si="48"/>
        <v>1075.8414625959658</v>
      </c>
    </row>
    <row r="457" spans="1:7" ht="66.75" customHeight="1" x14ac:dyDescent="0.3">
      <c r="A457" s="2" t="s">
        <v>499</v>
      </c>
      <c r="B457" s="15" t="s">
        <v>500</v>
      </c>
      <c r="C457" s="29">
        <f t="shared" si="49"/>
        <v>14844604.870000001</v>
      </c>
      <c r="D457" s="29">
        <f t="shared" si="49"/>
        <v>107021682.29000001</v>
      </c>
      <c r="E457" s="14">
        <f>E458</f>
        <v>159704414.15000001</v>
      </c>
      <c r="F457" s="17">
        <f t="shared" si="46"/>
        <v>149.22622288560549</v>
      </c>
      <c r="G457" s="40">
        <f t="shared" si="48"/>
        <v>1075.8414625959658</v>
      </c>
    </row>
    <row r="458" spans="1:7" ht="62.4" x14ac:dyDescent="0.3">
      <c r="A458" s="2" t="s">
        <v>503</v>
      </c>
      <c r="B458" s="15" t="s">
        <v>504</v>
      </c>
      <c r="C458" s="38">
        <f>C459+C463+C464+C465+C466+C467+C468+C469+C470</f>
        <v>14844604.870000001</v>
      </c>
      <c r="D458" s="38">
        <f t="shared" ref="C458:D458" si="50">D459+D463+D464+D465+D466+D467+D470</f>
        <v>107021682.29000001</v>
      </c>
      <c r="E458" s="14">
        <f>E459+E463+E464+E465+E466+E467+E470</f>
        <v>159704414.15000001</v>
      </c>
      <c r="F458" s="17">
        <f t="shared" si="46"/>
        <v>149.22622288560549</v>
      </c>
      <c r="G458" s="40">
        <f t="shared" si="48"/>
        <v>1075.8414625959658</v>
      </c>
    </row>
    <row r="459" spans="1:7" ht="31.2" x14ac:dyDescent="0.3">
      <c r="A459" s="2" t="s">
        <v>505</v>
      </c>
      <c r="B459" s="15" t="s">
        <v>494</v>
      </c>
      <c r="C459" s="29">
        <f t="shared" ref="C459:D459" si="51">C460+C461+C462</f>
        <v>13339227.58</v>
      </c>
      <c r="D459" s="29">
        <f t="shared" si="51"/>
        <v>105729657.14</v>
      </c>
      <c r="E459" s="14">
        <f>E460+E461+E462</f>
        <v>155425105.81999999</v>
      </c>
      <c r="F459" s="17">
        <f t="shared" si="46"/>
        <v>147.00237381286186</v>
      </c>
      <c r="G459" s="40">
        <f t="shared" si="48"/>
        <v>1165.1732072780183</v>
      </c>
    </row>
    <row r="460" spans="1:7" ht="31.2" x14ac:dyDescent="0.3">
      <c r="A460" s="2" t="s">
        <v>506</v>
      </c>
      <c r="B460" s="15" t="s">
        <v>495</v>
      </c>
      <c r="C460" s="29">
        <v>695950.63</v>
      </c>
      <c r="D460" s="14">
        <v>0</v>
      </c>
      <c r="E460" s="14">
        <v>29574312.260000002</v>
      </c>
      <c r="F460" s="17"/>
      <c r="G460" s="40">
        <f t="shared" si="48"/>
        <v>4249.4842285005188</v>
      </c>
    </row>
    <row r="461" spans="1:7" ht="31.2" x14ac:dyDescent="0.3">
      <c r="A461" s="2" t="s">
        <v>507</v>
      </c>
      <c r="B461" s="15" t="s">
        <v>496</v>
      </c>
      <c r="C461" s="29">
        <v>4551092.78</v>
      </c>
      <c r="D461" s="14">
        <v>0</v>
      </c>
      <c r="E461" s="14">
        <v>14240997.460000001</v>
      </c>
      <c r="F461" s="17"/>
      <c r="G461" s="40">
        <f t="shared" si="48"/>
        <v>312.91380220993869</v>
      </c>
    </row>
    <row r="462" spans="1:7" ht="31.2" x14ac:dyDescent="0.3">
      <c r="A462" s="2" t="s">
        <v>508</v>
      </c>
      <c r="B462" s="15" t="s">
        <v>497</v>
      </c>
      <c r="C462" s="29">
        <v>8092184.1699999999</v>
      </c>
      <c r="D462" s="14">
        <v>105729657.14</v>
      </c>
      <c r="E462" s="14">
        <v>111609796.09999999</v>
      </c>
      <c r="F462" s="17">
        <f t="shared" si="46"/>
        <v>105.56148494098861</v>
      </c>
      <c r="G462" s="40">
        <f t="shared" si="48"/>
        <v>1379.2295597246643</v>
      </c>
    </row>
    <row r="463" spans="1:7" ht="50.4" customHeight="1" x14ac:dyDescent="0.3">
      <c r="A463" s="2" t="s">
        <v>820</v>
      </c>
      <c r="B463" s="15" t="s">
        <v>816</v>
      </c>
      <c r="C463" s="29">
        <v>0</v>
      </c>
      <c r="D463" s="14">
        <v>0</v>
      </c>
      <c r="E463" s="14">
        <v>94785.37</v>
      </c>
      <c r="F463" s="17"/>
      <c r="G463" s="40"/>
    </row>
    <row r="464" spans="1:7" ht="67.8" customHeight="1" x14ac:dyDescent="0.3">
      <c r="A464" s="2" t="s">
        <v>821</v>
      </c>
      <c r="B464" s="15" t="s">
        <v>817</v>
      </c>
      <c r="C464" s="29">
        <v>0</v>
      </c>
      <c r="D464" s="14">
        <v>0</v>
      </c>
      <c r="E464" s="14">
        <v>47066.18</v>
      </c>
      <c r="F464" s="17"/>
      <c r="G464" s="40"/>
    </row>
    <row r="465" spans="1:7" ht="56.4" customHeight="1" x14ac:dyDescent="0.3">
      <c r="A465" s="2" t="s">
        <v>864</v>
      </c>
      <c r="B465" s="15" t="s">
        <v>865</v>
      </c>
      <c r="C465" s="29">
        <v>0</v>
      </c>
      <c r="D465" s="14">
        <v>0</v>
      </c>
      <c r="E465" s="14">
        <v>1650082.53</v>
      </c>
      <c r="F465" s="17"/>
      <c r="G465" s="40"/>
    </row>
    <row r="466" spans="1:7" ht="46.8" x14ac:dyDescent="0.3">
      <c r="A466" s="2" t="s">
        <v>915</v>
      </c>
      <c r="B466" s="15" t="s">
        <v>916</v>
      </c>
      <c r="C466" s="29">
        <v>0</v>
      </c>
      <c r="D466" s="14">
        <v>0</v>
      </c>
      <c r="E466" s="14">
        <v>9875.7900000000009</v>
      </c>
      <c r="F466" s="17"/>
      <c r="G466" s="40"/>
    </row>
    <row r="467" spans="1:7" ht="68.400000000000006" customHeight="1" x14ac:dyDescent="0.3">
      <c r="A467" s="2" t="s">
        <v>822</v>
      </c>
      <c r="B467" s="15" t="s">
        <v>818</v>
      </c>
      <c r="C467" s="29">
        <v>0</v>
      </c>
      <c r="D467" s="14">
        <v>0</v>
      </c>
      <c r="E467" s="14">
        <v>1512.36</v>
      </c>
      <c r="F467" s="17"/>
      <c r="G467" s="40"/>
    </row>
    <row r="468" spans="1:7" s="34" customFormat="1" ht="46.8" x14ac:dyDescent="0.3">
      <c r="A468" s="32" t="s">
        <v>1020</v>
      </c>
      <c r="B468" s="39" t="s">
        <v>1021</v>
      </c>
      <c r="C468" s="38">
        <v>24867.49</v>
      </c>
      <c r="D468" s="38">
        <v>0</v>
      </c>
      <c r="E468" s="38">
        <v>0</v>
      </c>
      <c r="F468" s="40"/>
      <c r="G468" s="40">
        <f t="shared" si="48"/>
        <v>0</v>
      </c>
    </row>
    <row r="469" spans="1:7" s="34" customFormat="1" ht="78" x14ac:dyDescent="0.3">
      <c r="A469" s="32" t="s">
        <v>1022</v>
      </c>
      <c r="B469" s="39" t="s">
        <v>1023</v>
      </c>
      <c r="C469" s="38">
        <v>188294.25</v>
      </c>
      <c r="D469" s="38">
        <v>0</v>
      </c>
      <c r="E469" s="38">
        <v>0</v>
      </c>
      <c r="F469" s="40"/>
      <c r="G469" s="40">
        <f t="shared" si="48"/>
        <v>0</v>
      </c>
    </row>
    <row r="470" spans="1:7" ht="52.8" customHeight="1" x14ac:dyDescent="0.3">
      <c r="A470" s="2" t="s">
        <v>509</v>
      </c>
      <c r="B470" s="15" t="s">
        <v>819</v>
      </c>
      <c r="C470" s="29">
        <v>1292215.55</v>
      </c>
      <c r="D470" s="14">
        <v>1292025.1499999999</v>
      </c>
      <c r="E470" s="14">
        <v>2475986.1</v>
      </c>
      <c r="F470" s="17">
        <f t="shared" si="46"/>
        <v>191.63606064479475</v>
      </c>
      <c r="G470" s="40">
        <f t="shared" si="48"/>
        <v>191.60782425192144</v>
      </c>
    </row>
    <row r="471" spans="1:7" ht="46.8" x14ac:dyDescent="0.3">
      <c r="A471" s="19" t="s">
        <v>368</v>
      </c>
      <c r="B471" s="20" t="s">
        <v>160</v>
      </c>
      <c r="C471" s="28">
        <f t="shared" ref="C471:D471" si="52">C472</f>
        <v>-14067190.5</v>
      </c>
      <c r="D471" s="28">
        <f t="shared" si="52"/>
        <v>-1067343.8199999998</v>
      </c>
      <c r="E471" s="13">
        <f>E472</f>
        <v>-48066854.620000005</v>
      </c>
      <c r="F471" s="18">
        <f t="shared" si="46"/>
        <v>4503.4087160405361</v>
      </c>
      <c r="G471" s="41">
        <f t="shared" si="48"/>
        <v>341.6947728119556</v>
      </c>
    </row>
    <row r="472" spans="1:7" ht="34.799999999999997" customHeight="1" x14ac:dyDescent="0.3">
      <c r="A472" s="2" t="s">
        <v>510</v>
      </c>
      <c r="B472" s="3" t="s">
        <v>511</v>
      </c>
      <c r="C472" s="29">
        <f t="shared" ref="C472:D472" si="53">SUM(C473:C522)</f>
        <v>-14067190.5</v>
      </c>
      <c r="D472" s="29">
        <f t="shared" si="53"/>
        <v>-1067343.8199999998</v>
      </c>
      <c r="E472" s="14">
        <f>SUM(E473:E522)</f>
        <v>-48066854.620000005</v>
      </c>
      <c r="F472" s="17">
        <f t="shared" si="46"/>
        <v>4503.4087160405361</v>
      </c>
      <c r="G472" s="40">
        <f t="shared" si="48"/>
        <v>341.6947728119556</v>
      </c>
    </row>
    <row r="473" spans="1:7" ht="46.8" x14ac:dyDescent="0.3">
      <c r="A473" s="2" t="s">
        <v>513</v>
      </c>
      <c r="B473" s="15" t="s">
        <v>512</v>
      </c>
      <c r="C473" s="29">
        <v>-480763.32</v>
      </c>
      <c r="D473" s="14">
        <v>0</v>
      </c>
      <c r="E473" s="14">
        <v>-39704.629999999997</v>
      </c>
      <c r="F473" s="17"/>
      <c r="G473" s="40">
        <f t="shared" si="48"/>
        <v>8.2586645753257546</v>
      </c>
    </row>
    <row r="474" spans="1:7" ht="46.8" x14ac:dyDescent="0.3">
      <c r="A474" s="2" t="s">
        <v>917</v>
      </c>
      <c r="B474" s="15" t="s">
        <v>918</v>
      </c>
      <c r="C474" s="29">
        <v>0</v>
      </c>
      <c r="D474" s="14">
        <v>0</v>
      </c>
      <c r="E474" s="14">
        <v>-57721.85</v>
      </c>
      <c r="F474" s="17"/>
      <c r="G474" s="40"/>
    </row>
    <row r="475" spans="1:7" ht="35.4" customHeight="1" x14ac:dyDescent="0.3">
      <c r="A475" s="2" t="s">
        <v>866</v>
      </c>
      <c r="B475" s="3" t="s">
        <v>867</v>
      </c>
      <c r="C475" s="29">
        <v>0</v>
      </c>
      <c r="D475" s="14">
        <v>0</v>
      </c>
      <c r="E475" s="14">
        <v>-24943.51</v>
      </c>
      <c r="F475" s="17"/>
      <c r="G475" s="40"/>
    </row>
    <row r="476" spans="1:7" s="34" customFormat="1" ht="46.8" x14ac:dyDescent="0.3">
      <c r="A476" s="32" t="s">
        <v>1024</v>
      </c>
      <c r="B476" s="33" t="s">
        <v>922</v>
      </c>
      <c r="C476" s="38">
        <v>-259035</v>
      </c>
      <c r="D476" s="38">
        <v>0</v>
      </c>
      <c r="E476" s="38">
        <v>0</v>
      </c>
      <c r="F476" s="40"/>
      <c r="G476" s="40">
        <f t="shared" si="48"/>
        <v>0</v>
      </c>
    </row>
    <row r="477" spans="1:7" ht="33" customHeight="1" x14ac:dyDescent="0.3">
      <c r="A477" s="2" t="s">
        <v>515</v>
      </c>
      <c r="B477" s="15" t="s">
        <v>514</v>
      </c>
      <c r="C477" s="29">
        <v>-50394.49</v>
      </c>
      <c r="D477" s="14">
        <v>0</v>
      </c>
      <c r="E477" s="14">
        <v>-43866.75</v>
      </c>
      <c r="F477" s="17"/>
      <c r="G477" s="40">
        <f t="shared" si="48"/>
        <v>87.046718798027328</v>
      </c>
    </row>
    <row r="478" spans="1:7" ht="31.2" x14ac:dyDescent="0.3">
      <c r="A478" s="2" t="s">
        <v>516</v>
      </c>
      <c r="B478" s="15" t="s">
        <v>517</v>
      </c>
      <c r="C478" s="29">
        <v>-61907.040000000001</v>
      </c>
      <c r="D478" s="14">
        <v>0</v>
      </c>
      <c r="E478" s="14">
        <v>-766933.87</v>
      </c>
      <c r="F478" s="17"/>
      <c r="G478" s="40">
        <f t="shared" si="48"/>
        <v>1238.8475850242557</v>
      </c>
    </row>
    <row r="479" spans="1:7" ht="31.2" x14ac:dyDescent="0.3">
      <c r="A479" s="2" t="s">
        <v>519</v>
      </c>
      <c r="B479" s="15" t="s">
        <v>518</v>
      </c>
      <c r="C479" s="29">
        <v>-88998.69</v>
      </c>
      <c r="D479" s="14">
        <v>0</v>
      </c>
      <c r="E479" s="14">
        <v>-39628.32</v>
      </c>
      <c r="F479" s="17"/>
      <c r="G479" s="40">
        <f t="shared" si="48"/>
        <v>44.526857642511366</v>
      </c>
    </row>
    <row r="480" spans="1:7" ht="46.8" x14ac:dyDescent="0.3">
      <c r="A480" s="2" t="s">
        <v>521</v>
      </c>
      <c r="B480" s="15" t="s">
        <v>520</v>
      </c>
      <c r="C480" s="29">
        <v>-365231.68</v>
      </c>
      <c r="D480" s="14">
        <v>0</v>
      </c>
      <c r="E480" s="14">
        <v>-330994.2</v>
      </c>
      <c r="F480" s="17"/>
      <c r="G480" s="40">
        <f t="shared" si="48"/>
        <v>90.625818658447159</v>
      </c>
    </row>
    <row r="481" spans="1:7" ht="46.8" x14ac:dyDescent="0.3">
      <c r="A481" s="2" t="s">
        <v>522</v>
      </c>
      <c r="B481" s="15" t="s">
        <v>523</v>
      </c>
      <c r="C481" s="29">
        <v>-126373.31</v>
      </c>
      <c r="D481" s="14">
        <v>0</v>
      </c>
      <c r="E481" s="14">
        <v>-161659.12</v>
      </c>
      <c r="F481" s="17"/>
      <c r="G481" s="40">
        <f t="shared" si="48"/>
        <v>127.92188477139675</v>
      </c>
    </row>
    <row r="482" spans="1:7" s="34" customFormat="1" ht="78" x14ac:dyDescent="0.3">
      <c r="A482" s="32" t="s">
        <v>1025</v>
      </c>
      <c r="B482" s="39" t="s">
        <v>1026</v>
      </c>
      <c r="C482" s="38">
        <v>-585878.49</v>
      </c>
      <c r="D482" s="38">
        <v>0</v>
      </c>
      <c r="E482" s="38">
        <v>0</v>
      </c>
      <c r="F482" s="40"/>
      <c r="G482" s="40">
        <f t="shared" si="48"/>
        <v>0</v>
      </c>
    </row>
    <row r="483" spans="1:7" s="34" customFormat="1" ht="31.2" x14ac:dyDescent="0.3">
      <c r="A483" s="32" t="s">
        <v>1027</v>
      </c>
      <c r="B483" s="39" t="s">
        <v>1028</v>
      </c>
      <c r="C483" s="38">
        <v>-1038603.81</v>
      </c>
      <c r="D483" s="38">
        <v>0</v>
      </c>
      <c r="E483" s="38">
        <v>0</v>
      </c>
      <c r="F483" s="40"/>
      <c r="G483" s="40">
        <f t="shared" si="48"/>
        <v>0</v>
      </c>
    </row>
    <row r="484" spans="1:7" ht="38.4" customHeight="1" x14ac:dyDescent="0.3">
      <c r="A484" s="2" t="s">
        <v>825</v>
      </c>
      <c r="B484" s="15" t="s">
        <v>823</v>
      </c>
      <c r="C484" s="29">
        <v>0</v>
      </c>
      <c r="D484" s="14">
        <v>0</v>
      </c>
      <c r="E484" s="14">
        <v>-94785.37</v>
      </c>
      <c r="F484" s="17"/>
      <c r="G484" s="40"/>
    </row>
    <row r="485" spans="1:7" ht="36.6" customHeight="1" x14ac:dyDescent="0.3">
      <c r="A485" s="2" t="s">
        <v>826</v>
      </c>
      <c r="B485" s="15" t="s">
        <v>824</v>
      </c>
      <c r="C485" s="29">
        <v>0</v>
      </c>
      <c r="D485" s="14">
        <v>0</v>
      </c>
      <c r="E485" s="14">
        <v>-512534.9</v>
      </c>
      <c r="F485" s="17"/>
      <c r="G485" s="40"/>
    </row>
    <row r="486" spans="1:7" ht="68.400000000000006" customHeight="1" x14ac:dyDescent="0.3">
      <c r="A486" s="2" t="s">
        <v>828</v>
      </c>
      <c r="B486" s="15" t="s">
        <v>827</v>
      </c>
      <c r="C486" s="29">
        <v>0</v>
      </c>
      <c r="D486" s="14">
        <v>-40277.93</v>
      </c>
      <c r="E486" s="14">
        <v>-83578.86</v>
      </c>
      <c r="F486" s="17">
        <f t="shared" si="46"/>
        <v>207.50535094529434</v>
      </c>
      <c r="G486" s="40"/>
    </row>
    <row r="487" spans="1:7" ht="46.8" x14ac:dyDescent="0.3">
      <c r="A487" s="2" t="s">
        <v>868</v>
      </c>
      <c r="B487" s="15" t="s">
        <v>869</v>
      </c>
      <c r="C487" s="29">
        <v>-441363.25</v>
      </c>
      <c r="D487" s="14">
        <v>0</v>
      </c>
      <c r="E487" s="14">
        <v>-762670.64</v>
      </c>
      <c r="F487" s="17"/>
      <c r="G487" s="40">
        <f t="shared" si="48"/>
        <v>172.79885445831752</v>
      </c>
    </row>
    <row r="488" spans="1:7" s="34" customFormat="1" ht="62.4" x14ac:dyDescent="0.3">
      <c r="A488" s="32" t="s">
        <v>1029</v>
      </c>
      <c r="B488" s="39" t="s">
        <v>1030</v>
      </c>
      <c r="C488" s="38">
        <v>-9493.85</v>
      </c>
      <c r="D488" s="38">
        <v>0</v>
      </c>
      <c r="E488" s="38">
        <v>0</v>
      </c>
      <c r="F488" s="40"/>
      <c r="G488" s="40">
        <f t="shared" si="48"/>
        <v>0</v>
      </c>
    </row>
    <row r="489" spans="1:7" ht="54" customHeight="1" x14ac:dyDescent="0.3">
      <c r="A489" s="2" t="s">
        <v>832</v>
      </c>
      <c r="B489" s="15" t="s">
        <v>829</v>
      </c>
      <c r="C489" s="29">
        <v>0</v>
      </c>
      <c r="D489" s="14">
        <v>0</v>
      </c>
      <c r="E489" s="14">
        <v>-4793.29</v>
      </c>
      <c r="F489" s="17"/>
      <c r="G489" s="40"/>
    </row>
    <row r="490" spans="1:7" ht="31.2" x14ac:dyDescent="0.3">
      <c r="A490" s="2" t="s">
        <v>919</v>
      </c>
      <c r="B490" s="15" t="s">
        <v>920</v>
      </c>
      <c r="C490" s="29">
        <v>0</v>
      </c>
      <c r="D490" s="14">
        <v>0</v>
      </c>
      <c r="E490" s="14">
        <v>-2970000</v>
      </c>
      <c r="F490" s="17"/>
      <c r="G490" s="40"/>
    </row>
    <row r="491" spans="1:7" s="34" customFormat="1" ht="31.2" x14ac:dyDescent="0.3">
      <c r="A491" s="32" t="s">
        <v>1031</v>
      </c>
      <c r="B491" s="39" t="s">
        <v>1032</v>
      </c>
      <c r="C491" s="38">
        <v>-6227.56</v>
      </c>
      <c r="D491" s="38">
        <v>0</v>
      </c>
      <c r="E491" s="38">
        <v>0</v>
      </c>
      <c r="F491" s="40"/>
      <c r="G491" s="40">
        <f t="shared" si="48"/>
        <v>0</v>
      </c>
    </row>
    <row r="492" spans="1:7" ht="52.8" customHeight="1" x14ac:dyDescent="0.3">
      <c r="A492" s="2" t="s">
        <v>833</v>
      </c>
      <c r="B492" s="15" t="s">
        <v>830</v>
      </c>
      <c r="C492" s="29">
        <v>0</v>
      </c>
      <c r="D492" s="14">
        <v>0</v>
      </c>
      <c r="E492" s="14">
        <v>-4608280</v>
      </c>
      <c r="F492" s="17"/>
      <c r="G492" s="40"/>
    </row>
    <row r="493" spans="1:7" ht="52.2" customHeight="1" x14ac:dyDescent="0.3">
      <c r="A493" s="2" t="s">
        <v>872</v>
      </c>
      <c r="B493" s="15" t="s">
        <v>831</v>
      </c>
      <c r="C493" s="29">
        <v>0</v>
      </c>
      <c r="D493" s="14">
        <v>0</v>
      </c>
      <c r="E493" s="14">
        <v>-7875073.5099999998</v>
      </c>
      <c r="F493" s="17"/>
      <c r="G493" s="40"/>
    </row>
    <row r="494" spans="1:7" s="34" customFormat="1" ht="46.8" x14ac:dyDescent="0.3">
      <c r="A494" s="32" t="s">
        <v>1033</v>
      </c>
      <c r="B494" s="39" t="s">
        <v>1034</v>
      </c>
      <c r="C494" s="38">
        <v>-105800</v>
      </c>
      <c r="D494" s="38">
        <v>0</v>
      </c>
      <c r="E494" s="38">
        <v>0</v>
      </c>
      <c r="F494" s="40"/>
      <c r="G494" s="40">
        <f t="shared" si="48"/>
        <v>0</v>
      </c>
    </row>
    <row r="495" spans="1:7" ht="46.8" x14ac:dyDescent="0.3">
      <c r="A495" s="2" t="s">
        <v>870</v>
      </c>
      <c r="B495" s="15" t="s">
        <v>873</v>
      </c>
      <c r="C495" s="29">
        <v>0</v>
      </c>
      <c r="D495" s="14">
        <v>0</v>
      </c>
      <c r="E495" s="14">
        <v>-1518064.76</v>
      </c>
      <c r="F495" s="17"/>
      <c r="G495" s="40"/>
    </row>
    <row r="496" spans="1:7" ht="46.8" x14ac:dyDescent="0.3">
      <c r="A496" s="2" t="s">
        <v>921</v>
      </c>
      <c r="B496" s="15" t="s">
        <v>922</v>
      </c>
      <c r="C496" s="29">
        <v>0</v>
      </c>
      <c r="D496" s="14">
        <v>0</v>
      </c>
      <c r="E496" s="14">
        <v>-396072.1</v>
      </c>
      <c r="F496" s="17"/>
      <c r="G496" s="40"/>
    </row>
    <row r="497" spans="1:7" ht="31.2" x14ac:dyDescent="0.3">
      <c r="A497" s="2" t="s">
        <v>871</v>
      </c>
      <c r="B497" s="15" t="s">
        <v>874</v>
      </c>
      <c r="C497" s="29">
        <v>-50181.45</v>
      </c>
      <c r="D497" s="14">
        <v>0</v>
      </c>
      <c r="E497" s="14">
        <v>-595271.43999999994</v>
      </c>
      <c r="F497" s="17"/>
      <c r="G497" s="40">
        <f t="shared" si="48"/>
        <v>1186.2380222173731</v>
      </c>
    </row>
    <row r="498" spans="1:7" ht="46.8" x14ac:dyDescent="0.3">
      <c r="A498" s="2" t="s">
        <v>524</v>
      </c>
      <c r="B498" s="15" t="s">
        <v>525</v>
      </c>
      <c r="C498" s="29">
        <v>-2300922.2799999998</v>
      </c>
      <c r="D498" s="14">
        <v>0</v>
      </c>
      <c r="E498" s="14">
        <v>-1947448.64</v>
      </c>
      <c r="F498" s="17"/>
      <c r="G498" s="40">
        <f t="shared" si="48"/>
        <v>84.63774100183862</v>
      </c>
    </row>
    <row r="499" spans="1:7" ht="38.4" customHeight="1" x14ac:dyDescent="0.3">
      <c r="A499" s="2" t="s">
        <v>835</v>
      </c>
      <c r="B499" s="15" t="s">
        <v>834</v>
      </c>
      <c r="C499" s="29">
        <v>0</v>
      </c>
      <c r="D499" s="14">
        <v>0</v>
      </c>
      <c r="E499" s="14">
        <v>-2998236.03</v>
      </c>
      <c r="F499" s="17"/>
      <c r="G499" s="40"/>
    </row>
    <row r="500" spans="1:7" ht="31.2" x14ac:dyDescent="0.3">
      <c r="A500" s="2" t="s">
        <v>923</v>
      </c>
      <c r="B500" s="15" t="s">
        <v>924</v>
      </c>
      <c r="C500" s="29">
        <v>0</v>
      </c>
      <c r="D500" s="14">
        <v>0</v>
      </c>
      <c r="E500" s="14">
        <v>-9777.0300000000007</v>
      </c>
      <c r="F500" s="17"/>
      <c r="G500" s="40"/>
    </row>
    <row r="501" spans="1:7" s="34" customFormat="1" ht="31.2" x14ac:dyDescent="0.3">
      <c r="A501" s="32" t="s">
        <v>1035</v>
      </c>
      <c r="B501" s="39" t="s">
        <v>1036</v>
      </c>
      <c r="C501" s="38">
        <v>-419383.38</v>
      </c>
      <c r="D501" s="38">
        <v>0</v>
      </c>
      <c r="E501" s="38">
        <v>0</v>
      </c>
      <c r="F501" s="40"/>
      <c r="G501" s="40">
        <f t="shared" si="48"/>
        <v>0</v>
      </c>
    </row>
    <row r="502" spans="1:7" ht="36.6" customHeight="1" x14ac:dyDescent="0.3">
      <c r="A502" s="2" t="s">
        <v>875</v>
      </c>
      <c r="B502" s="15" t="s">
        <v>876</v>
      </c>
      <c r="C502" s="29">
        <v>-24976.16</v>
      </c>
      <c r="D502" s="14">
        <v>0</v>
      </c>
      <c r="E502" s="14">
        <v>-1373961.38</v>
      </c>
      <c r="F502" s="17"/>
      <c r="G502" s="40">
        <f t="shared" si="48"/>
        <v>5501.0913607215834</v>
      </c>
    </row>
    <row r="503" spans="1:7" ht="31.2" x14ac:dyDescent="0.3">
      <c r="A503" s="2" t="s">
        <v>925</v>
      </c>
      <c r="B503" s="15" t="s">
        <v>926</v>
      </c>
      <c r="C503" s="29">
        <v>0</v>
      </c>
      <c r="D503" s="14">
        <v>0</v>
      </c>
      <c r="E503" s="14">
        <v>-349438.44</v>
      </c>
      <c r="F503" s="17"/>
      <c r="G503" s="40"/>
    </row>
    <row r="504" spans="1:7" ht="31.2" x14ac:dyDescent="0.3">
      <c r="A504" s="2" t="s">
        <v>526</v>
      </c>
      <c r="B504" s="3" t="s">
        <v>527</v>
      </c>
      <c r="C504" s="29">
        <v>-4244.41</v>
      </c>
      <c r="D504" s="14">
        <v>0</v>
      </c>
      <c r="E504" s="14">
        <v>-23571.82</v>
      </c>
      <c r="F504" s="17"/>
      <c r="G504" s="40">
        <f t="shared" si="48"/>
        <v>555.36152256732976</v>
      </c>
    </row>
    <row r="505" spans="1:7" ht="54" customHeight="1" x14ac:dyDescent="0.3">
      <c r="A505" s="2" t="s">
        <v>528</v>
      </c>
      <c r="B505" s="3" t="s">
        <v>529</v>
      </c>
      <c r="C505" s="29">
        <v>-2878457.95</v>
      </c>
      <c r="D505" s="14">
        <v>-21811.919999999998</v>
      </c>
      <c r="E505" s="14">
        <v>-2937784.11</v>
      </c>
      <c r="F505" s="17">
        <f t="shared" si="46"/>
        <v>13468.709357085485</v>
      </c>
      <c r="G505" s="40">
        <f t="shared" si="48"/>
        <v>102.06103966187867</v>
      </c>
    </row>
    <row r="506" spans="1:7" ht="31.2" x14ac:dyDescent="0.3">
      <c r="A506" s="2" t="s">
        <v>369</v>
      </c>
      <c r="B506" s="3" t="s">
        <v>172</v>
      </c>
      <c r="C506" s="29">
        <v>-633991.81999999995</v>
      </c>
      <c r="D506" s="14">
        <v>-448.42</v>
      </c>
      <c r="E506" s="14">
        <v>-1062938.1100000001</v>
      </c>
      <c r="F506" s="17">
        <f t="shared" ref="F506:F523" si="54">E506/D506*100</f>
        <v>237040.74528343964</v>
      </c>
      <c r="G506" s="40">
        <f t="shared" si="48"/>
        <v>167.65801647093809</v>
      </c>
    </row>
    <row r="507" spans="1:7" ht="93.6" x14ac:dyDescent="0.3">
      <c r="A507" s="2" t="s">
        <v>694</v>
      </c>
      <c r="B507" s="3" t="s">
        <v>693</v>
      </c>
      <c r="C507" s="29">
        <v>-11863.27</v>
      </c>
      <c r="D507" s="14">
        <v>0</v>
      </c>
      <c r="E507" s="14">
        <v>-75995.460000000006</v>
      </c>
      <c r="F507" s="17"/>
      <c r="G507" s="40">
        <f t="shared" si="48"/>
        <v>640.59454096551804</v>
      </c>
    </row>
    <row r="508" spans="1:7" ht="62.4" x14ac:dyDescent="0.3">
      <c r="A508" s="2" t="s">
        <v>370</v>
      </c>
      <c r="B508" s="3" t="s">
        <v>161</v>
      </c>
      <c r="C508" s="29">
        <v>-1064257.28</v>
      </c>
      <c r="D508" s="14">
        <v>-159680.48000000001</v>
      </c>
      <c r="E508" s="14">
        <v>-4098892.03</v>
      </c>
      <c r="F508" s="17">
        <f t="shared" si="54"/>
        <v>2566.9336853195828</v>
      </c>
      <c r="G508" s="40">
        <f t="shared" si="48"/>
        <v>385.14108449415534</v>
      </c>
    </row>
    <row r="509" spans="1:7" ht="109.2" x14ac:dyDescent="0.3">
      <c r="A509" s="2" t="s">
        <v>530</v>
      </c>
      <c r="B509" s="3" t="s">
        <v>541</v>
      </c>
      <c r="C509" s="29">
        <v>-486754.23</v>
      </c>
      <c r="D509" s="14">
        <v>0</v>
      </c>
      <c r="E509" s="14">
        <v>-347558.28</v>
      </c>
      <c r="F509" s="17"/>
      <c r="G509" s="40">
        <f t="shared" si="48"/>
        <v>71.403237728411739</v>
      </c>
    </row>
    <row r="510" spans="1:7" ht="62.4" x14ac:dyDescent="0.3">
      <c r="A510" s="2" t="s">
        <v>697</v>
      </c>
      <c r="B510" s="3" t="s">
        <v>695</v>
      </c>
      <c r="C510" s="29">
        <v>-864.71</v>
      </c>
      <c r="D510" s="14">
        <v>0</v>
      </c>
      <c r="E510" s="14">
        <v>-1.68</v>
      </c>
      <c r="F510" s="17"/>
      <c r="G510" s="40">
        <f t="shared" si="48"/>
        <v>0.19428478912005182</v>
      </c>
    </row>
    <row r="511" spans="1:7" ht="62.4" x14ac:dyDescent="0.3">
      <c r="A511" s="2" t="s">
        <v>698</v>
      </c>
      <c r="B511" s="3" t="s">
        <v>696</v>
      </c>
      <c r="C511" s="29">
        <v>-358.33</v>
      </c>
      <c r="D511" s="14">
        <v>0</v>
      </c>
      <c r="E511" s="14">
        <v>-1413.23</v>
      </c>
      <c r="F511" s="17"/>
      <c r="G511" s="40">
        <f t="shared" si="48"/>
        <v>394.39343621801135</v>
      </c>
    </row>
    <row r="512" spans="1:7" ht="46.8" x14ac:dyDescent="0.3">
      <c r="A512" s="2" t="s">
        <v>877</v>
      </c>
      <c r="B512" s="3" t="s">
        <v>878</v>
      </c>
      <c r="C512" s="29">
        <v>-47891.17</v>
      </c>
      <c r="D512" s="14">
        <v>0</v>
      </c>
      <c r="E512" s="14">
        <v>-22922.65</v>
      </c>
      <c r="F512" s="17"/>
      <c r="G512" s="40">
        <f t="shared" si="48"/>
        <v>47.864042578203879</v>
      </c>
    </row>
    <row r="513" spans="1:7" s="34" customFormat="1" ht="46.8" x14ac:dyDescent="0.3">
      <c r="A513" s="32" t="s">
        <v>1037</v>
      </c>
      <c r="B513" s="33" t="s">
        <v>1038</v>
      </c>
      <c r="C513" s="38">
        <v>-1480</v>
      </c>
      <c r="D513" s="38">
        <v>0</v>
      </c>
      <c r="E513" s="38">
        <v>0</v>
      </c>
      <c r="F513" s="40"/>
      <c r="G513" s="40">
        <f t="shared" si="48"/>
        <v>0</v>
      </c>
    </row>
    <row r="514" spans="1:7" ht="69.599999999999994" customHeight="1" x14ac:dyDescent="0.3">
      <c r="A514" s="2" t="s">
        <v>838</v>
      </c>
      <c r="B514" s="3" t="s">
        <v>836</v>
      </c>
      <c r="C514" s="29">
        <v>0</v>
      </c>
      <c r="D514" s="14">
        <v>0</v>
      </c>
      <c r="E514" s="14">
        <v>-1512.36</v>
      </c>
      <c r="F514" s="17"/>
      <c r="G514" s="40"/>
    </row>
    <row r="515" spans="1:7" s="34" customFormat="1" ht="31.2" x14ac:dyDescent="0.3">
      <c r="A515" s="32" t="s">
        <v>1039</v>
      </c>
      <c r="B515" s="33" t="s">
        <v>1040</v>
      </c>
      <c r="C515" s="38">
        <v>-24867.49</v>
      </c>
      <c r="D515" s="38">
        <v>0</v>
      </c>
      <c r="E515" s="38">
        <v>0</v>
      </c>
      <c r="F515" s="40"/>
      <c r="G515" s="40">
        <f t="shared" si="48"/>
        <v>0</v>
      </c>
    </row>
    <row r="516" spans="1:7" s="34" customFormat="1" ht="46.8" x14ac:dyDescent="0.3">
      <c r="A516" s="32" t="s">
        <v>1041</v>
      </c>
      <c r="B516" s="33" t="s">
        <v>1042</v>
      </c>
      <c r="C516" s="38">
        <v>-18934.29</v>
      </c>
      <c r="D516" s="38">
        <v>0</v>
      </c>
      <c r="E516" s="38">
        <v>0</v>
      </c>
      <c r="F516" s="40"/>
      <c r="G516" s="40">
        <f t="shared" si="48"/>
        <v>0</v>
      </c>
    </row>
    <row r="517" spans="1:7" ht="52.2" customHeight="1" x14ac:dyDescent="0.3">
      <c r="A517" s="2" t="s">
        <v>839</v>
      </c>
      <c r="B517" s="3" t="s">
        <v>837</v>
      </c>
      <c r="C517" s="29">
        <v>0</v>
      </c>
      <c r="D517" s="14">
        <v>0</v>
      </c>
      <c r="E517" s="14">
        <v>-5451813.5800000001</v>
      </c>
      <c r="F517" s="17"/>
      <c r="G517" s="40"/>
    </row>
    <row r="518" spans="1:7" ht="99" customHeight="1" x14ac:dyDescent="0.3">
      <c r="A518" s="2" t="s">
        <v>842</v>
      </c>
      <c r="B518" s="3" t="s">
        <v>840</v>
      </c>
      <c r="C518" s="29">
        <v>0</v>
      </c>
      <c r="D518" s="14">
        <v>-845125.07</v>
      </c>
      <c r="E518" s="14">
        <v>-845125.07</v>
      </c>
      <c r="F518" s="17">
        <f>E518/D518*100</f>
        <v>100</v>
      </c>
      <c r="G518" s="40"/>
    </row>
    <row r="519" spans="1:7" ht="147" customHeight="1" x14ac:dyDescent="0.3">
      <c r="A519" s="2" t="s">
        <v>843</v>
      </c>
      <c r="B519" s="3" t="s">
        <v>841</v>
      </c>
      <c r="C519" s="29">
        <v>0</v>
      </c>
      <c r="D519" s="14">
        <v>0</v>
      </c>
      <c r="E519" s="14">
        <v>-71879.03</v>
      </c>
      <c r="F519" s="17"/>
      <c r="G519" s="40"/>
    </row>
    <row r="520" spans="1:7" ht="84" customHeight="1" x14ac:dyDescent="0.3">
      <c r="A520" s="2" t="s">
        <v>845</v>
      </c>
      <c r="B520" s="3" t="s">
        <v>844</v>
      </c>
      <c r="C520" s="29">
        <v>0</v>
      </c>
      <c r="D520" s="14">
        <v>0</v>
      </c>
      <c r="E520" s="14">
        <v>-16423.55</v>
      </c>
      <c r="F520" s="17"/>
      <c r="G520" s="40"/>
    </row>
    <row r="521" spans="1:7" ht="46.8" x14ac:dyDescent="0.3">
      <c r="A521" s="2" t="s">
        <v>879</v>
      </c>
      <c r="B521" s="3" t="s">
        <v>880</v>
      </c>
      <c r="C521" s="29">
        <v>-1363362.54</v>
      </c>
      <c r="D521" s="14">
        <v>0</v>
      </c>
      <c r="E521" s="14">
        <v>-2080971.25</v>
      </c>
      <c r="F521" s="17"/>
      <c r="G521" s="40">
        <f t="shared" ref="G517:G523" si="55">E521/C521*100</f>
        <v>152.63520809365934</v>
      </c>
    </row>
    <row r="522" spans="1:7" ht="46.8" x14ac:dyDescent="0.3">
      <c r="A522" s="2" t="s">
        <v>531</v>
      </c>
      <c r="B522" s="15" t="s">
        <v>532</v>
      </c>
      <c r="C522" s="29">
        <v>-1114329.25</v>
      </c>
      <c r="D522" s="14">
        <v>0</v>
      </c>
      <c r="E522" s="14">
        <v>-3462613.77</v>
      </c>
      <c r="F522" s="17"/>
      <c r="G522" s="40">
        <f t="shared" si="55"/>
        <v>310.73524902985361</v>
      </c>
    </row>
    <row r="523" spans="1:7" ht="20.25" customHeight="1" x14ac:dyDescent="0.3">
      <c r="A523" s="22" t="s">
        <v>43</v>
      </c>
      <c r="B523" s="23"/>
      <c r="C523" s="28">
        <f>C4+C235</f>
        <v>53430308052.169998</v>
      </c>
      <c r="D523" s="13">
        <f>D4+D235</f>
        <v>75148743723.940002</v>
      </c>
      <c r="E523" s="13">
        <f>E4+E235</f>
        <v>57806577659.32</v>
      </c>
      <c r="F523" s="18">
        <f t="shared" si="54"/>
        <v>76.922879604845164</v>
      </c>
      <c r="G523" s="41">
        <f t="shared" si="55"/>
        <v>108.19061271905257</v>
      </c>
    </row>
    <row r="526" spans="1:7" x14ac:dyDescent="0.3">
      <c r="E526" s="9"/>
    </row>
    <row r="527" spans="1:7" x14ac:dyDescent="0.3">
      <c r="B527" s="11"/>
      <c r="C527" s="11"/>
      <c r="E527" s="6"/>
      <c r="F527" s="6"/>
    </row>
    <row r="531" spans="2:4" x14ac:dyDescent="0.3">
      <c r="B531" s="12"/>
      <c r="C531" s="12"/>
      <c r="D531" s="5"/>
    </row>
    <row r="532" spans="2:4" x14ac:dyDescent="0.3">
      <c r="B532" s="12"/>
      <c r="C532" s="12"/>
      <c r="D532" s="5"/>
    </row>
  </sheetData>
  <mergeCells count="3">
    <mergeCell ref="A523:B523"/>
    <mergeCell ref="A2:G2"/>
    <mergeCell ref="A1:G1"/>
  </mergeCells>
  <pageMargins left="0.23622047244094491" right="0.23622047244094491" top="0.31496062992125984" bottom="0.27559055118110237" header="0.15748031496062992" footer="0.15748031496062992"/>
  <pageSetup paperSize="9" scale="72"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2021-10-20T07:56:07Z</cp:lastPrinted>
  <dcterms:created xsi:type="dcterms:W3CDTF">2018-12-25T15:55:39Z</dcterms:created>
  <dcterms:modified xsi:type="dcterms:W3CDTF">2021-10-20T14:51:07Z</dcterms:modified>
</cp:coreProperties>
</file>